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wjames_blm_gov/Documents/Attachments/"/>
    </mc:Choice>
  </mc:AlternateContent>
  <xr:revisionPtr revIDLastSave="0" documentId="8_{C6118EB4-BA70-4801-A879-68B01060F74D}" xr6:coauthVersionLast="47" xr6:coauthVersionMax="47" xr10:uidLastSave="{00000000-0000-0000-0000-000000000000}"/>
  <bookViews>
    <workbookView xWindow="-28065" yWindow="735" windowWidth="21600" windowHeight="11835" xr2:uid="{70ACBF2B-F445-4F63-812B-AFF566AE3F38}"/>
  </bookViews>
  <sheets>
    <sheet name="noncompliance_11122025" sheetId="1" r:id="rId1"/>
  </sheets>
  <calcPr calcId="0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</calcChain>
</file>

<file path=xl/sharedStrings.xml><?xml version="1.0" encoding="utf-8"?>
<sst xmlns="http://schemas.openxmlformats.org/spreadsheetml/2006/main" count="1378" uniqueCount="322">
  <si>
    <t>Category</t>
  </si>
  <si>
    <t>State</t>
  </si>
  <si>
    <t>Station</t>
  </si>
  <si>
    <t>Agency</t>
  </si>
  <si>
    <t>Region</t>
  </si>
  <si>
    <t>Unit</t>
  </si>
  <si>
    <t>Maint Std</t>
  </si>
  <si>
    <t>Last Maint</t>
  </si>
  <si>
    <t>Contract</t>
  </si>
  <si>
    <t>Permanent</t>
  </si>
  <si>
    <t>CA</t>
  </si>
  <si>
    <t>BURNS CANYON, CA (325775FC)</t>
  </si>
  <si>
    <t>BLM</t>
  </si>
  <si>
    <t>R8 Lower CO Basin</t>
  </si>
  <si>
    <t>CA DESERT DISTRICT</t>
  </si>
  <si>
    <t>Y</t>
  </si>
  <si>
    <t>Full BLM</t>
  </si>
  <si>
    <t>HI</t>
  </si>
  <si>
    <t>SCHOFIELD EAST, HI (325AB384)</t>
  </si>
  <si>
    <t>DOD</t>
  </si>
  <si>
    <t>NOT APPLICABLE</t>
  </si>
  <si>
    <t>SCHOFIELD BARRACKS</t>
  </si>
  <si>
    <t>Depot BLM</t>
  </si>
  <si>
    <t>VA</t>
  </si>
  <si>
    <t>FAPH_SOUTH 1, VA (3274E67E)</t>
  </si>
  <si>
    <t>USA</t>
  </si>
  <si>
    <t>CAMP WILCOX</t>
  </si>
  <si>
    <t>FTS AOM</t>
  </si>
  <si>
    <t>FAPH_DELOS, VA (3279707A)</t>
  </si>
  <si>
    <t>FAPH_NORTH1, VA (326A70EA)</t>
  </si>
  <si>
    <t>FAPH_EODTC, VA (328232CC)</t>
  </si>
  <si>
    <t>UT</t>
  </si>
  <si>
    <t>OAK SPRINGS, UT (32D3948C)</t>
  </si>
  <si>
    <t>CAMP WILLIAMS</t>
  </si>
  <si>
    <t>Other</t>
  </si>
  <si>
    <t>TICKVILLE, UT (AAC49208)</t>
  </si>
  <si>
    <t>GA</t>
  </si>
  <si>
    <t>FORT BENNING, GA (FBE0062C)</t>
  </si>
  <si>
    <t>FORT BENNING</t>
  </si>
  <si>
    <t>N</t>
  </si>
  <si>
    <t>FTS FES</t>
  </si>
  <si>
    <t>TX</t>
  </si>
  <si>
    <t>FORT HOOD LIVE FIRE, TX (32B98A48)</t>
  </si>
  <si>
    <t>FORT CAVAZOS</t>
  </si>
  <si>
    <t>Warranty</t>
  </si>
  <si>
    <t>FORT EISENHOWER, GA (FE100312)</t>
  </si>
  <si>
    <t>FORT GORDON</t>
  </si>
  <si>
    <t>SC</t>
  </si>
  <si>
    <t>WEIR TOWER, SC (3293E1C0)</t>
  </si>
  <si>
    <t>FORT JACKSON</t>
  </si>
  <si>
    <t>KAHUKU TRAINING AREA, HI (325A861E)</t>
  </si>
  <si>
    <t>PTA WEST, HI (32667176)</t>
  </si>
  <si>
    <t>SCHOFIELD BARRACKS, HI (3266A71E)</t>
  </si>
  <si>
    <t>DILLINGHAM, HI (3278D278)</t>
  </si>
  <si>
    <t>MAKUA RANGE, HI (3266B468)</t>
  </si>
  <si>
    <t>MAKUA RIDGE, HI (3266C2F8)</t>
  </si>
  <si>
    <t>WA</t>
  </si>
  <si>
    <t>YTC-RC, WA (AAC0A2A8)</t>
  </si>
  <si>
    <t>YAKIMA TRAINING CTR</t>
  </si>
  <si>
    <t>FAIRCHILD 36 RQF, WA (AA1094C8)</t>
  </si>
  <si>
    <t>USAF</t>
  </si>
  <si>
    <t>FAIRCHILD</t>
  </si>
  <si>
    <t>None</t>
  </si>
  <si>
    <t>ID</t>
  </si>
  <si>
    <t>JUNIPER BUTTE BOMB RANGE, ID (32D3F16A)</t>
  </si>
  <si>
    <t>MT HOME AFB</t>
  </si>
  <si>
    <t>SAYLOR CREEK BOMB RANGE, ID (32D403DA)</t>
  </si>
  <si>
    <t>AK</t>
  </si>
  <si>
    <t>MOTHER GOOSE, AK (8372D3BE)</t>
  </si>
  <si>
    <t>FWS</t>
  </si>
  <si>
    <t>REGION 7</t>
  </si>
  <si>
    <t>ALASKA FIRE SERVICE</t>
  </si>
  <si>
    <t>KILBUCK, AK (12610408)</t>
  </si>
  <si>
    <t>REINDEER RIVER, AK (12609390)</t>
  </si>
  <si>
    <t>ALCAN HWY MI-1244, AK (12614702)</t>
  </si>
  <si>
    <t>YANTARNI BAY, AK (837371BC)</t>
  </si>
  <si>
    <t>FOURPEAKED, AK (328135C2)</t>
  </si>
  <si>
    <t>NPS</t>
  </si>
  <si>
    <t>ALASKA</t>
  </si>
  <si>
    <t>KATMAI NP &amp; PRESERVE</t>
  </si>
  <si>
    <t>COVILLE, AK (3280B12C)</t>
  </si>
  <si>
    <t>THREE FORKS, AK (32803738)</t>
  </si>
  <si>
    <t>PFAFF MINE, AK (FA65578A)</t>
  </si>
  <si>
    <t>MCARTHUR PASS, AK (3280244E)</t>
  </si>
  <si>
    <t>KENAI FJORDS NP</t>
  </si>
  <si>
    <t>HARDING ICEFIELD, AK (FA656210)</t>
  </si>
  <si>
    <t>PEDERSEN LAGOON, AK (326AD012)</t>
  </si>
  <si>
    <t>QUEEN INLET, AK (3962969A)</t>
  </si>
  <si>
    <t>SEAN Southeast AK Nt</t>
  </si>
  <si>
    <t>NUNATAK UPPER, AK (3962C6E6)</t>
  </si>
  <si>
    <t>SAMOVAR HILLS, AK (3962108E)</t>
  </si>
  <si>
    <t>SHEEP CAMP, AK (39625384)</t>
  </si>
  <si>
    <t>LITUYA BAY, AK (39623662)</t>
  </si>
  <si>
    <t>LONE ISLAND, AK (396008DE)</t>
  </si>
  <si>
    <t>NUNATAK LOWER, AK (3962B076)</t>
  </si>
  <si>
    <t>BRADY ICEFIELD, AK (39601BA8)</t>
  </si>
  <si>
    <t>CHILKOOT PASS, AK (3962661E)</t>
  </si>
  <si>
    <t>DECEPTION HILLS, AK (3962A300)</t>
  </si>
  <si>
    <t>DYEA, AK (39627568)</t>
  </si>
  <si>
    <t>DRY BAY, AK (39622514)</t>
  </si>
  <si>
    <t>GLACIER BAY FUEL DOCK, AK (3962D590)</t>
  </si>
  <si>
    <t>AZ</t>
  </si>
  <si>
    <t>BRIGHT ANGEL, AZ (FA4520F4)</t>
  </si>
  <si>
    <t>INTERMOUNTAIN</t>
  </si>
  <si>
    <t>GRAND CANYON NP</t>
  </si>
  <si>
    <t>CO</t>
  </si>
  <si>
    <t>MOREFIELD, CO (FA630738)</t>
  </si>
  <si>
    <t>MESA VERDE NP</t>
  </si>
  <si>
    <t>CHAPIN, CO (FA62F546)</t>
  </si>
  <si>
    <t>WY</t>
  </si>
  <si>
    <t>MAMMOTH, WY (32842174)</t>
  </si>
  <si>
    <t>YELLOWSTONE NP</t>
  </si>
  <si>
    <t>OLD FAITHFUL, WY (328F72A0)</t>
  </si>
  <si>
    <t>MI</t>
  </si>
  <si>
    <t>OJIBWAY, MI (FA4125CE)</t>
  </si>
  <si>
    <t>MIDWEST</t>
  </si>
  <si>
    <t>ISLE ROYALE NP</t>
  </si>
  <si>
    <t>WINDIGO, MI (FA4136B8)</t>
  </si>
  <si>
    <t>MN</t>
  </si>
  <si>
    <t>KABNAM, MN (FA63E4CA)</t>
  </si>
  <si>
    <t>VOYAGEURS NP</t>
  </si>
  <si>
    <t>MD</t>
  </si>
  <si>
    <t>ANTIETAM NB, MD (FA64A5F4)</t>
  </si>
  <si>
    <t>NATIONAL CAPITAL</t>
  </si>
  <si>
    <t>ANTIETAM NB</t>
  </si>
  <si>
    <t>ME</t>
  </si>
  <si>
    <t>ISLE AU HAUT, ME (FA670202)</t>
  </si>
  <si>
    <t>NORTHEAST</t>
  </si>
  <si>
    <t>ACADIA NP</t>
  </si>
  <si>
    <t>SANTA BARBARA, CA (FA61D4A4)</t>
  </si>
  <si>
    <t>PACIFIC WEST</t>
  </si>
  <si>
    <t>CHANNEL ISLAND NP</t>
  </si>
  <si>
    <t>SANTA CRUZ ISLAND, CA (FA45F69C)</t>
  </si>
  <si>
    <t>HUNTER MOUNTAIN, CA (FA45937A)</t>
  </si>
  <si>
    <t>DEATH VALLEY NP</t>
  </si>
  <si>
    <t>NV</t>
  </si>
  <si>
    <t>DECATHON  CANYON, NV (32D754A8)</t>
  </si>
  <si>
    <t>GREAT BASIN NP</t>
  </si>
  <si>
    <t>LOST HORSE, CA (FA6065D0)</t>
  </si>
  <si>
    <t>JOSHUA TREE NM</t>
  </si>
  <si>
    <t>MAKAPULAPAI, HI (FA9024CE)</t>
  </si>
  <si>
    <t>KALAUPAPA NHP</t>
  </si>
  <si>
    <t>AS</t>
  </si>
  <si>
    <t>SIUFAGA RIDGE, AS (32D670BE)</t>
  </si>
  <si>
    <t>NP OF AMERICAN SAMOA</t>
  </si>
  <si>
    <t>OLEMA VALLEY, CA (3287D6FE)</t>
  </si>
  <si>
    <t>POINT REYES N.SEASH.</t>
  </si>
  <si>
    <t>CHEESEBORO, CA (FA50454C)</t>
  </si>
  <si>
    <t>SANTA MONICA MTS NRA</t>
  </si>
  <si>
    <t>MULE MOUNTAIN, CA (FA61C7D2)</t>
  </si>
  <si>
    <t>WHISKEYTOWN NRA</t>
  </si>
  <si>
    <t>WHISKEYTOWN HQ#2, CA (FA410322)</t>
  </si>
  <si>
    <t>NEVERSHINE, AZ (3244D594)</t>
  </si>
  <si>
    <t>NC</t>
  </si>
  <si>
    <t>BUXTON, NC (32B83B3C)</t>
  </si>
  <si>
    <t>SOUTHEAST</t>
  </si>
  <si>
    <t>GREAT SMOKEY MTNS NP</t>
  </si>
  <si>
    <t>BOISE WFO, ID (32B163CE)</t>
  </si>
  <si>
    <t>NWS</t>
  </si>
  <si>
    <t>NWS IWOS 1(JAY'S CABIN), ID (AAB705C8)</t>
  </si>
  <si>
    <t>AL</t>
  </si>
  <si>
    <t>GUNTER, AL (32B3B052)</t>
  </si>
  <si>
    <t>S&amp;PF</t>
  </si>
  <si>
    <t>ALABAMA</t>
  </si>
  <si>
    <t>AL S&amp;PF</t>
  </si>
  <si>
    <t>EUTAW, AL (32B3D5B4)</t>
  </si>
  <si>
    <t>BROWNSBORO, AL (32B3BE80)</t>
  </si>
  <si>
    <t>GROVE HILL, AL (32B3C810)</t>
  </si>
  <si>
    <t>SANDERS HILL, AL (32B3C6C2)</t>
  </si>
  <si>
    <t>ONEONTA, AL (32B3ADF6)</t>
  </si>
  <si>
    <t>CHISTOCHINA, AK (339133FE)</t>
  </si>
  <si>
    <t>STATE OF ALASKA</t>
  </si>
  <si>
    <t>BEVERLY HILLS, CA (CA41E68E)</t>
  </si>
  <si>
    <t>CALIFORNIA</t>
  </si>
  <si>
    <t>BEVERLY HILLS</t>
  </si>
  <si>
    <t>MT. SAN JACINTO, CA (329181D2)</t>
  </si>
  <si>
    <t>CALIF. STATE PARKS</t>
  </si>
  <si>
    <t>SANJOSE, CA (32905540)</t>
  </si>
  <si>
    <t>CDF</t>
  </si>
  <si>
    <t>LOS VAQUEROS, CA (CA270780)</t>
  </si>
  <si>
    <t>CONTRA COSTA COUNTY</t>
  </si>
  <si>
    <t>MALLORY RIDGE, CA (CA40B408)</t>
  </si>
  <si>
    <t>WOODY, CA (CA51E110)</t>
  </si>
  <si>
    <t>KERN COUNTY FIRE</t>
  </si>
  <si>
    <t>TWISSELMAN, CA (CA52169A)</t>
  </si>
  <si>
    <t>GRAPEVINE PEAK, CA (CA522300)</t>
  </si>
  <si>
    <t>HART FLAT, CA (CA5205EC)</t>
  </si>
  <si>
    <t>PORTER RANCH, CA (32B353A0)</t>
  </si>
  <si>
    <t>LOS ANGELES CITY</t>
  </si>
  <si>
    <t>CATALINA ISLAND, CA (32B32530)</t>
  </si>
  <si>
    <t>LOS ANGELES COUNTY</t>
  </si>
  <si>
    <t>WHITAKER PEAK, CA (CA297578)</t>
  </si>
  <si>
    <t>OAKLAND NORTH, CA (CA4A06D4)</t>
  </si>
  <si>
    <t>Oakland</t>
  </si>
  <si>
    <t>OAKLAND SOUTH, CA (CA4A15A2)</t>
  </si>
  <si>
    <t>PEPPERDINE RAWS, CA (32BACE4C)</t>
  </si>
  <si>
    <t>PEPPERDINE</t>
  </si>
  <si>
    <t>SPRING VALLEY, CA (CA40A77E)</t>
  </si>
  <si>
    <t>SF WATER DEPT.</t>
  </si>
  <si>
    <t>VNC STATION 30, CA (32A01EE8)</t>
  </si>
  <si>
    <t>VENTURA COUNTY</t>
  </si>
  <si>
    <t>VNC STATION 53, CA (32A2F63C)</t>
  </si>
  <si>
    <t>VNC STATION 54, CA (32A2F8EE)</t>
  </si>
  <si>
    <t>AMERICUS/PLAINS, GA (3100929E)</t>
  </si>
  <si>
    <t>GEORGIA</t>
  </si>
  <si>
    <t>GEORGIA FORESTRY COM</t>
  </si>
  <si>
    <t>MOLOKAI 1, HI (487016AC)</t>
  </si>
  <si>
    <t>HAWAII</t>
  </si>
  <si>
    <t>DEPT OF LAND AND NR</t>
  </si>
  <si>
    <t>CRESTLINE TRAIL, ID (3463600C)</t>
  </si>
  <si>
    <t>IDAHO</t>
  </si>
  <si>
    <t>CITY OF BOISE</t>
  </si>
  <si>
    <t>IA</t>
  </si>
  <si>
    <t>LOESS HILLS HITCHCOCK, IA (FD1001F4)</t>
  </si>
  <si>
    <t>IOWA</t>
  </si>
  <si>
    <t>DNR</t>
  </si>
  <si>
    <t>TURNER BROOK, ME (D200001C)</t>
  </si>
  <si>
    <t>MAINE</t>
  </si>
  <si>
    <t>DOC/FS</t>
  </si>
  <si>
    <t>BUCKLEY, MI (32E0B31E)</t>
  </si>
  <si>
    <t>MICHIGAN</t>
  </si>
  <si>
    <t>DEPT OF NATURAL RES.</t>
  </si>
  <si>
    <t>MO</t>
  </si>
  <si>
    <t>CHILLICOTHE, MO (573020C2)</t>
  </si>
  <si>
    <t>MISSOURI</t>
  </si>
  <si>
    <t>DEPT OF CONSERVATION</t>
  </si>
  <si>
    <t>ATLANTA MO, MO (573033B4)</t>
  </si>
  <si>
    <t>MOUNTAIN VIEW, MO (AAB64438)</t>
  </si>
  <si>
    <t>MT VERNON, MO (573063C8)</t>
  </si>
  <si>
    <t>WAH KON TAH, MO (323C41FC)</t>
  </si>
  <si>
    <t>FARMINGTON, MO (573070BE)</t>
  </si>
  <si>
    <t>MOUNTAIN GROVE, MO (AAB6574E)</t>
  </si>
  <si>
    <t>CLINTON, MO (57301558)</t>
  </si>
  <si>
    <t>NY</t>
  </si>
  <si>
    <t>CATSKILL CENTER, NY (6250A590)</t>
  </si>
  <si>
    <t>NEW YORK</t>
  </si>
  <si>
    <t>DEC,FOREST PROT&amp;FIRE</t>
  </si>
  <si>
    <t>SHERBURNE, NY (62502384)</t>
  </si>
  <si>
    <t>LAKE PLEASANT, NY (6250900A)</t>
  </si>
  <si>
    <t>SCHROON LAKE, NY (62500568)</t>
  </si>
  <si>
    <t>BRASHER FALLS, NY (62505514)</t>
  </si>
  <si>
    <t>MT VANHOEVENBERG, NY (6250837C)</t>
  </si>
  <si>
    <t>STONYKILL, NY (6250161E)</t>
  </si>
  <si>
    <t>SCHUYLER FALLS, NY (6250608E)</t>
  </si>
  <si>
    <t>WANAKENA, NY (62504662)</t>
  </si>
  <si>
    <t>LOWVILLE, NY (6250B6E6)</t>
  </si>
  <si>
    <t>GANG MILLS, NY (625030F2)</t>
  </si>
  <si>
    <t>NEW BERN, NC (407020F4)</t>
  </si>
  <si>
    <t>NORTH CAROLINA</t>
  </si>
  <si>
    <t>DIV. OF FOREST RES.</t>
  </si>
  <si>
    <t>PILOT MOUNTAIN, NC (326A9318)</t>
  </si>
  <si>
    <t>LEXINGTON, NC (4070B596)</t>
  </si>
  <si>
    <t>TAYLORSVILLE (LENOIR), NC (40703382)</t>
  </si>
  <si>
    <t>RENDEZVOUS MTN., NC (4070A6E0)</t>
  </si>
  <si>
    <t>JACKSON COUNTY, NC (40719180)</t>
  </si>
  <si>
    <t>RAVEN KNOB (SURRY CTY), NC (3269E286)</t>
  </si>
  <si>
    <t>OR</t>
  </si>
  <si>
    <t>COLUMBIA CO FAIRGROUNDS, OR (32BA90E2)</t>
  </si>
  <si>
    <t>OREGON</t>
  </si>
  <si>
    <t>DEPT OF FORESTRY</t>
  </si>
  <si>
    <t>MERLIN, OR (324D05A0)</t>
  </si>
  <si>
    <t>GREEN MOUNTAIN, OR (60002482)</t>
  </si>
  <si>
    <t>VERNONIA, OR (32BA6EB4)</t>
  </si>
  <si>
    <t>PA</t>
  </si>
  <si>
    <t>THORNHURST, PA (32D80246)</t>
  </si>
  <si>
    <t>PENNSYLVANIA</t>
  </si>
  <si>
    <t>DCNR</t>
  </si>
  <si>
    <t>RIENZE, PA (3265E31A)</t>
  </si>
  <si>
    <t>ASHLEY, PA (32B13D60)</t>
  </si>
  <si>
    <t>OLD MOUNTAIN, PA (3294430C)</t>
  </si>
  <si>
    <t>GARDEN HOLLOW, PA (D68034B6)</t>
  </si>
  <si>
    <t>CAMP WILLIAM PENN, PA (32B14BF0)</t>
  </si>
  <si>
    <t>HOPEWELL, PA (32D7F450)</t>
  </si>
  <si>
    <t>TREXLER, PA (32B4ECC8)</t>
  </si>
  <si>
    <t>FORNEY TRAIL, PA (32A2A892)</t>
  </si>
  <si>
    <t>BEARS HEAD, PA (D68027C0)</t>
  </si>
  <si>
    <t>TUMBLING RUN, PA (32A2B536)</t>
  </si>
  <si>
    <t>BIG KNOB, PA (D680012C)</t>
  </si>
  <si>
    <t>BEAR GAP, PA (D680125A)</t>
  </si>
  <si>
    <t>DOLL HILL, PA (32B0CF1E)</t>
  </si>
  <si>
    <t>COFFIN ROCK, PA (32A08558)</t>
  </si>
  <si>
    <t>AUSTIN SOUTH WEST, TX (32BAABAA)</t>
  </si>
  <si>
    <t>TEXAS</t>
  </si>
  <si>
    <t>CITY OF AUSTIN</t>
  </si>
  <si>
    <t>AUSTIN SOUTH EAST, TX (32BAB60E)</t>
  </si>
  <si>
    <t>AUSTIN NORTH, TX (32BAA578)</t>
  </si>
  <si>
    <t>CHEPETA, UT (326D72DE)</t>
  </si>
  <si>
    <t>USFS</t>
  </si>
  <si>
    <t>ASHLEY NF</t>
  </si>
  <si>
    <t>WARM SPRINGS, CA (3248521C)</t>
  </si>
  <si>
    <t>ANGELES NF</t>
  </si>
  <si>
    <t>Portable</t>
  </si>
  <si>
    <t>FAPH_QD 1, VA (326A5606)</t>
  </si>
  <si>
    <t>BIG BEND QD #1, TX (3291325C)</t>
  </si>
  <si>
    <t>BIG BEND NP</t>
  </si>
  <si>
    <t>YNP PORTABLE, CA (32D3E21C)</t>
  </si>
  <si>
    <t>YOSEMITE NP</t>
  </si>
  <si>
    <t>NRAWS 7 (APACHE STATION), AZ (15C0FA9C)</t>
  </si>
  <si>
    <t>NRAWS 5 (LINDQUIST RANCH), ID (32D6F6AA)</t>
  </si>
  <si>
    <t>NRAWS 16 (CENTERVILLE), ID (AA11405A)</t>
  </si>
  <si>
    <t>ARB2 PORTABLE, CA (9160037C)</t>
  </si>
  <si>
    <t>OTHR</t>
  </si>
  <si>
    <t>AIR RESOURCE BOARD</t>
  </si>
  <si>
    <t>LAKE COUNTY RAWS1, CA (C6000110)</t>
  </si>
  <si>
    <t>CALFIRE 34B (1000 HILLS), CA (32BA16F6)</t>
  </si>
  <si>
    <t>KRN03 QD, CA (CA51C7FC)</t>
  </si>
  <si>
    <t>KRN01 QD, CA (CA505064)</t>
  </si>
  <si>
    <t>KRN02 QD, CA (CA504312)</t>
  </si>
  <si>
    <t>PA PORTABLE #1, PA (32B4AFC2)</t>
  </si>
  <si>
    <t>AUSTIN QUICK DEPLOY 2, TX (32BAC09E)</t>
  </si>
  <si>
    <t>AUSTIN QUICK DEPLOY 1, TX (32BAB8DC)</t>
  </si>
  <si>
    <t>JACK COUNTY PORT RAWS, TX (EA40065C)</t>
  </si>
  <si>
    <t>TEXAS FOREST SERVICE</t>
  </si>
  <si>
    <t>FTS RTF</t>
  </si>
  <si>
    <t>WASHINGTON PORTABLE 2, WA (32B706E6)</t>
  </si>
  <si>
    <t>WASHINGTON</t>
  </si>
  <si>
    <t>DEPT. OF NATURAL RES</t>
  </si>
  <si>
    <t>LPF05 PORTABLE (FRAZIER), CA (AAB6E4C0)</t>
  </si>
  <si>
    <t>LOS PADRES NF</t>
  </si>
  <si>
    <t>Portable Return BLM</t>
  </si>
  <si>
    <t>Agency Code</t>
  </si>
  <si>
    <t>Non-Compliance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</si>
</sst>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EDB37-163B-455E-98BF-E012449BB7D9}">
  <dimension ref="A1:I184"/>
  <sheetViews>
    <sheetView tabSelected="1" workbookViewId="0"/>
  </sheetViews>
  <sheetFormatPr defaultRowHeight="15" x14ac:dyDescent="0.25"/>
  <cols>
    <col min="1" max="1" width="12" bestFit="1" customWidth="1"/>
    <col min="3" max="3" width="41" bestFit="1" customWidth="1"/>
    <col min="5" max="5" width="17.7109375" bestFit="1" customWidth="1"/>
    <col min="6" max="6" width="23.140625" bestFit="1" customWidth="1"/>
    <col min="8" max="8" width="10.28515625" bestFit="1" customWidth="1"/>
    <col min="9" max="9" width="18.855468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tr">
        <f>"08-DEC-22"</f>
        <v>08-DEC-22</v>
      </c>
      <c r="I2" t="s">
        <v>16</v>
      </c>
    </row>
    <row r="3" spans="1:9" x14ac:dyDescent="0.25">
      <c r="A3" t="s">
        <v>9</v>
      </c>
      <c r="B3" t="s">
        <v>17</v>
      </c>
      <c r="C3" t="s">
        <v>18</v>
      </c>
      <c r="D3" t="s">
        <v>19</v>
      </c>
      <c r="E3" t="s">
        <v>20</v>
      </c>
      <c r="F3" t="s">
        <v>21</v>
      </c>
      <c r="G3" t="s">
        <v>15</v>
      </c>
      <c r="H3" t="str">
        <f>"13-DEC-23"</f>
        <v>13-DEC-23</v>
      </c>
      <c r="I3" t="s">
        <v>22</v>
      </c>
    </row>
    <row r="4" spans="1:9" x14ac:dyDescent="0.25">
      <c r="A4" t="s">
        <v>9</v>
      </c>
      <c r="B4" t="s">
        <v>23</v>
      </c>
      <c r="C4" t="s">
        <v>24</v>
      </c>
      <c r="D4" t="s">
        <v>19</v>
      </c>
      <c r="E4" t="s">
        <v>25</v>
      </c>
      <c r="F4" t="s">
        <v>26</v>
      </c>
      <c r="G4" t="s">
        <v>15</v>
      </c>
      <c r="H4" t="str">
        <f>"26-SEP-24"</f>
        <v>26-SEP-24</v>
      </c>
      <c r="I4" t="s">
        <v>27</v>
      </c>
    </row>
    <row r="5" spans="1:9" x14ac:dyDescent="0.25">
      <c r="A5" t="s">
        <v>9</v>
      </c>
      <c r="B5" t="s">
        <v>23</v>
      </c>
      <c r="C5" t="s">
        <v>28</v>
      </c>
      <c r="D5" t="s">
        <v>19</v>
      </c>
      <c r="E5" t="s">
        <v>25</v>
      </c>
      <c r="F5" t="s">
        <v>26</v>
      </c>
      <c r="G5" t="s">
        <v>15</v>
      </c>
      <c r="H5" t="str">
        <f>"26-SEP-24"</f>
        <v>26-SEP-24</v>
      </c>
      <c r="I5" t="s">
        <v>27</v>
      </c>
    </row>
    <row r="6" spans="1:9" x14ac:dyDescent="0.25">
      <c r="A6" t="s">
        <v>9</v>
      </c>
      <c r="B6" t="s">
        <v>23</v>
      </c>
      <c r="C6" t="s">
        <v>29</v>
      </c>
      <c r="D6" t="s">
        <v>19</v>
      </c>
      <c r="E6" t="s">
        <v>25</v>
      </c>
      <c r="F6" t="s">
        <v>26</v>
      </c>
      <c r="G6" t="s">
        <v>15</v>
      </c>
      <c r="H6" t="str">
        <f>"26-SEP-24"</f>
        <v>26-SEP-24</v>
      </c>
      <c r="I6" t="s">
        <v>27</v>
      </c>
    </row>
    <row r="7" spans="1:9" x14ac:dyDescent="0.25">
      <c r="A7" t="s">
        <v>9</v>
      </c>
      <c r="B7" t="s">
        <v>23</v>
      </c>
      <c r="C7" t="s">
        <v>30</v>
      </c>
      <c r="D7" t="s">
        <v>19</v>
      </c>
      <c r="E7" t="s">
        <v>25</v>
      </c>
      <c r="F7" t="s">
        <v>26</v>
      </c>
      <c r="G7" t="s">
        <v>15</v>
      </c>
      <c r="H7" t="str">
        <f>"26-SEP-24"</f>
        <v>26-SEP-24</v>
      </c>
      <c r="I7" t="s">
        <v>27</v>
      </c>
    </row>
    <row r="8" spans="1:9" x14ac:dyDescent="0.25">
      <c r="A8" t="s">
        <v>9</v>
      </c>
      <c r="B8" t="s">
        <v>31</v>
      </c>
      <c r="C8" t="s">
        <v>32</v>
      </c>
      <c r="D8" t="s">
        <v>19</v>
      </c>
      <c r="E8" t="s">
        <v>25</v>
      </c>
      <c r="F8" t="s">
        <v>33</v>
      </c>
      <c r="G8" t="s">
        <v>15</v>
      </c>
      <c r="H8" t="str">
        <f>"28-MAY-14"</f>
        <v>28-MAY-14</v>
      </c>
      <c r="I8" t="s">
        <v>34</v>
      </c>
    </row>
    <row r="9" spans="1:9" x14ac:dyDescent="0.25">
      <c r="A9" t="s">
        <v>9</v>
      </c>
      <c r="B9" t="s">
        <v>31</v>
      </c>
      <c r="C9" t="s">
        <v>35</v>
      </c>
      <c r="D9" t="s">
        <v>19</v>
      </c>
      <c r="E9" t="s">
        <v>25</v>
      </c>
      <c r="F9" t="s">
        <v>33</v>
      </c>
      <c r="G9" t="s">
        <v>15</v>
      </c>
      <c r="H9" t="str">
        <f>"01-JUN-22"</f>
        <v>01-JUN-22</v>
      </c>
      <c r="I9" t="s">
        <v>34</v>
      </c>
    </row>
    <row r="10" spans="1:9" x14ac:dyDescent="0.25">
      <c r="A10" t="s">
        <v>9</v>
      </c>
      <c r="B10" t="s">
        <v>36</v>
      </c>
      <c r="C10" t="s">
        <v>37</v>
      </c>
      <c r="D10" t="s">
        <v>19</v>
      </c>
      <c r="E10" t="s">
        <v>25</v>
      </c>
      <c r="F10" t="s">
        <v>38</v>
      </c>
      <c r="G10" t="s">
        <v>39</v>
      </c>
      <c r="H10" t="str">
        <f>"14-APR-23"</f>
        <v>14-APR-23</v>
      </c>
      <c r="I10" t="s">
        <v>40</v>
      </c>
    </row>
    <row r="11" spans="1:9" x14ac:dyDescent="0.25">
      <c r="A11" t="s">
        <v>9</v>
      </c>
      <c r="B11" t="s">
        <v>41</v>
      </c>
      <c r="C11" t="s">
        <v>42</v>
      </c>
      <c r="D11" t="s">
        <v>19</v>
      </c>
      <c r="E11" t="s">
        <v>25</v>
      </c>
      <c r="F11" t="s">
        <v>43</v>
      </c>
      <c r="G11" t="s">
        <v>15</v>
      </c>
      <c r="H11" t="str">
        <f>"06-JUN-24"</f>
        <v>06-JUN-24</v>
      </c>
      <c r="I11" t="s">
        <v>44</v>
      </c>
    </row>
    <row r="12" spans="1:9" x14ac:dyDescent="0.25">
      <c r="A12" t="s">
        <v>9</v>
      </c>
      <c r="B12" t="s">
        <v>36</v>
      </c>
      <c r="C12" t="s">
        <v>45</v>
      </c>
      <c r="D12" t="s">
        <v>19</v>
      </c>
      <c r="E12" t="s">
        <v>25</v>
      </c>
      <c r="F12" t="s">
        <v>46</v>
      </c>
      <c r="G12" t="s">
        <v>15</v>
      </c>
      <c r="H12" t="str">
        <f>"24-JAN-24"</f>
        <v>24-JAN-24</v>
      </c>
      <c r="I12" t="s">
        <v>27</v>
      </c>
    </row>
    <row r="13" spans="1:9" x14ac:dyDescent="0.25">
      <c r="A13" t="s">
        <v>9</v>
      </c>
      <c r="B13" t="s">
        <v>47</v>
      </c>
      <c r="C13" t="s">
        <v>48</v>
      </c>
      <c r="D13" t="s">
        <v>19</v>
      </c>
      <c r="E13" t="s">
        <v>25</v>
      </c>
      <c r="F13" t="s">
        <v>49</v>
      </c>
      <c r="G13" t="s">
        <v>15</v>
      </c>
      <c r="H13" t="str">
        <f>"04-JUN-24"</f>
        <v>04-JUN-24</v>
      </c>
      <c r="I13" t="s">
        <v>40</v>
      </c>
    </row>
    <row r="14" spans="1:9" x14ac:dyDescent="0.25">
      <c r="A14" t="s">
        <v>9</v>
      </c>
      <c r="B14" t="s">
        <v>17</v>
      </c>
      <c r="C14" t="s">
        <v>50</v>
      </c>
      <c r="D14" t="s">
        <v>19</v>
      </c>
      <c r="E14" t="s">
        <v>25</v>
      </c>
      <c r="F14" t="s">
        <v>21</v>
      </c>
      <c r="G14" t="s">
        <v>15</v>
      </c>
      <c r="H14" t="str">
        <f>"10-JAN-24"</f>
        <v>10-JAN-24</v>
      </c>
      <c r="I14" t="s">
        <v>22</v>
      </c>
    </row>
    <row r="15" spans="1:9" x14ac:dyDescent="0.25">
      <c r="A15" t="s">
        <v>9</v>
      </c>
      <c r="B15" t="s">
        <v>17</v>
      </c>
      <c r="C15" t="s">
        <v>51</v>
      </c>
      <c r="D15" t="s">
        <v>19</v>
      </c>
      <c r="E15" t="s">
        <v>25</v>
      </c>
      <c r="F15" t="s">
        <v>21</v>
      </c>
      <c r="G15" t="s">
        <v>15</v>
      </c>
      <c r="H15" t="str">
        <f>"26-MAR-24"</f>
        <v>26-MAR-24</v>
      </c>
      <c r="I15" t="s">
        <v>22</v>
      </c>
    </row>
    <row r="16" spans="1:9" x14ac:dyDescent="0.25">
      <c r="A16" t="s">
        <v>9</v>
      </c>
      <c r="B16" t="s">
        <v>17</v>
      </c>
      <c r="C16" t="s">
        <v>52</v>
      </c>
      <c r="D16" t="s">
        <v>19</v>
      </c>
      <c r="E16" t="s">
        <v>25</v>
      </c>
      <c r="F16" t="s">
        <v>21</v>
      </c>
      <c r="G16" t="s">
        <v>15</v>
      </c>
      <c r="H16" t="str">
        <f>"01-AUG-24"</f>
        <v>01-AUG-24</v>
      </c>
      <c r="I16" t="s">
        <v>22</v>
      </c>
    </row>
    <row r="17" spans="1:9" x14ac:dyDescent="0.25">
      <c r="A17" t="s">
        <v>9</v>
      </c>
      <c r="B17" t="s">
        <v>17</v>
      </c>
      <c r="C17" t="s">
        <v>53</v>
      </c>
      <c r="D17" t="s">
        <v>19</v>
      </c>
      <c r="E17" t="s">
        <v>25</v>
      </c>
      <c r="F17" t="s">
        <v>21</v>
      </c>
      <c r="G17" t="s">
        <v>15</v>
      </c>
      <c r="H17" t="str">
        <f>"01-AUG-24"</f>
        <v>01-AUG-24</v>
      </c>
      <c r="I17" t="s">
        <v>22</v>
      </c>
    </row>
    <row r="18" spans="1:9" x14ac:dyDescent="0.25">
      <c r="A18" t="s">
        <v>9</v>
      </c>
      <c r="B18" t="s">
        <v>17</v>
      </c>
      <c r="C18" t="s">
        <v>54</v>
      </c>
      <c r="D18" t="s">
        <v>19</v>
      </c>
      <c r="E18" t="s">
        <v>25</v>
      </c>
      <c r="F18" t="s">
        <v>21</v>
      </c>
      <c r="G18" t="s">
        <v>15</v>
      </c>
      <c r="H18" t="str">
        <f>"20-DEC-23"</f>
        <v>20-DEC-23</v>
      </c>
      <c r="I18" t="s">
        <v>22</v>
      </c>
    </row>
    <row r="19" spans="1:9" x14ac:dyDescent="0.25">
      <c r="A19" t="s">
        <v>9</v>
      </c>
      <c r="B19" t="s">
        <v>17</v>
      </c>
      <c r="C19" t="s">
        <v>55</v>
      </c>
      <c r="D19" t="s">
        <v>19</v>
      </c>
      <c r="E19" t="s">
        <v>25</v>
      </c>
      <c r="F19" t="s">
        <v>21</v>
      </c>
      <c r="G19" t="s">
        <v>15</v>
      </c>
      <c r="H19" t="str">
        <f>"10-JAN-24"</f>
        <v>10-JAN-24</v>
      </c>
      <c r="I19" t="s">
        <v>22</v>
      </c>
    </row>
    <row r="20" spans="1:9" x14ac:dyDescent="0.25">
      <c r="A20" t="s">
        <v>9</v>
      </c>
      <c r="B20" t="s">
        <v>56</v>
      </c>
      <c r="C20" t="s">
        <v>57</v>
      </c>
      <c r="D20" t="s">
        <v>19</v>
      </c>
      <c r="E20" t="s">
        <v>25</v>
      </c>
      <c r="F20" t="s">
        <v>58</v>
      </c>
      <c r="G20" t="s">
        <v>15</v>
      </c>
      <c r="H20" t="str">
        <f>"01-SEP-23"</f>
        <v>01-SEP-23</v>
      </c>
      <c r="I20" t="s">
        <v>27</v>
      </c>
    </row>
    <row r="21" spans="1:9" x14ac:dyDescent="0.25">
      <c r="A21" t="s">
        <v>9</v>
      </c>
      <c r="B21" t="s">
        <v>56</v>
      </c>
      <c r="C21" t="s">
        <v>59</v>
      </c>
      <c r="D21" t="s">
        <v>19</v>
      </c>
      <c r="E21" t="s">
        <v>60</v>
      </c>
      <c r="F21" t="s">
        <v>61</v>
      </c>
      <c r="G21" t="s">
        <v>39</v>
      </c>
      <c r="H21" t="str">
        <f>"01-MAY-13"</f>
        <v>01-MAY-13</v>
      </c>
      <c r="I21" t="s">
        <v>62</v>
      </c>
    </row>
    <row r="22" spans="1:9" x14ac:dyDescent="0.25">
      <c r="A22" t="s">
        <v>9</v>
      </c>
      <c r="B22" t="s">
        <v>63</v>
      </c>
      <c r="C22" t="s">
        <v>64</v>
      </c>
      <c r="D22" t="s">
        <v>19</v>
      </c>
      <c r="E22" t="s">
        <v>60</v>
      </c>
      <c r="F22" t="s">
        <v>65</v>
      </c>
      <c r="G22" t="s">
        <v>39</v>
      </c>
      <c r="H22" t="str">
        <f>"15-MAR-17"</f>
        <v>15-MAR-17</v>
      </c>
      <c r="I22" t="s">
        <v>34</v>
      </c>
    </row>
    <row r="23" spans="1:9" x14ac:dyDescent="0.25">
      <c r="A23" t="s">
        <v>9</v>
      </c>
      <c r="B23" t="s">
        <v>63</v>
      </c>
      <c r="C23" t="s">
        <v>66</v>
      </c>
      <c r="D23" t="s">
        <v>19</v>
      </c>
      <c r="G23" t="s">
        <v>39</v>
      </c>
      <c r="H23" t="str">
        <f>"06-APR-15"</f>
        <v>06-APR-15</v>
      </c>
      <c r="I23" t="s">
        <v>34</v>
      </c>
    </row>
    <row r="24" spans="1:9" x14ac:dyDescent="0.25">
      <c r="A24" t="s">
        <v>9</v>
      </c>
      <c r="B24" t="s">
        <v>67</v>
      </c>
      <c r="C24" t="s">
        <v>68</v>
      </c>
      <c r="D24" t="s">
        <v>69</v>
      </c>
      <c r="E24" t="s">
        <v>70</v>
      </c>
      <c r="F24" t="s">
        <v>71</v>
      </c>
      <c r="G24" t="s">
        <v>39</v>
      </c>
      <c r="H24" t="str">
        <f>"15-MAY-24"</f>
        <v>15-MAY-24</v>
      </c>
      <c r="I24" t="s">
        <v>22</v>
      </c>
    </row>
    <row r="25" spans="1:9" x14ac:dyDescent="0.25">
      <c r="A25" t="s">
        <v>9</v>
      </c>
      <c r="B25" t="s">
        <v>67</v>
      </c>
      <c r="C25" t="s">
        <v>72</v>
      </c>
      <c r="D25" t="s">
        <v>69</v>
      </c>
      <c r="E25" t="s">
        <v>70</v>
      </c>
      <c r="F25" t="s">
        <v>71</v>
      </c>
      <c r="G25" t="s">
        <v>15</v>
      </c>
      <c r="H25" t="str">
        <f>"16-MAY-24"</f>
        <v>16-MAY-24</v>
      </c>
      <c r="I25" t="s">
        <v>22</v>
      </c>
    </row>
    <row r="26" spans="1:9" x14ac:dyDescent="0.25">
      <c r="A26" t="s">
        <v>9</v>
      </c>
      <c r="B26" t="s">
        <v>67</v>
      </c>
      <c r="C26" t="s">
        <v>73</v>
      </c>
      <c r="D26" t="s">
        <v>69</v>
      </c>
      <c r="E26" t="s">
        <v>70</v>
      </c>
      <c r="F26" t="s">
        <v>71</v>
      </c>
      <c r="G26" t="s">
        <v>15</v>
      </c>
      <c r="H26" t="str">
        <f>"16-MAY-24"</f>
        <v>16-MAY-24</v>
      </c>
      <c r="I26" t="s">
        <v>22</v>
      </c>
    </row>
    <row r="27" spans="1:9" x14ac:dyDescent="0.25">
      <c r="A27" t="s">
        <v>9</v>
      </c>
      <c r="B27" t="s">
        <v>67</v>
      </c>
      <c r="C27" t="s">
        <v>74</v>
      </c>
      <c r="D27" t="s">
        <v>69</v>
      </c>
      <c r="E27" t="s">
        <v>70</v>
      </c>
      <c r="F27" t="s">
        <v>71</v>
      </c>
      <c r="G27" t="s">
        <v>15</v>
      </c>
      <c r="H27" t="str">
        <f>"07-MAY-24"</f>
        <v>07-MAY-24</v>
      </c>
      <c r="I27" t="s">
        <v>22</v>
      </c>
    </row>
    <row r="28" spans="1:9" x14ac:dyDescent="0.25">
      <c r="A28" t="s">
        <v>9</v>
      </c>
      <c r="B28" t="s">
        <v>67</v>
      </c>
      <c r="C28" t="s">
        <v>75</v>
      </c>
      <c r="D28" t="s">
        <v>69</v>
      </c>
      <c r="E28" t="s">
        <v>70</v>
      </c>
      <c r="G28" t="s">
        <v>39</v>
      </c>
      <c r="H28" t="str">
        <f>"14-MAY-24"</f>
        <v>14-MAY-24</v>
      </c>
      <c r="I28" t="s">
        <v>22</v>
      </c>
    </row>
    <row r="29" spans="1:9" x14ac:dyDescent="0.25">
      <c r="A29" t="s">
        <v>9</v>
      </c>
      <c r="B29" t="s">
        <v>67</v>
      </c>
      <c r="C29" t="s">
        <v>76</v>
      </c>
      <c r="D29" t="s">
        <v>77</v>
      </c>
      <c r="E29" t="s">
        <v>78</v>
      </c>
      <c r="F29" t="s">
        <v>79</v>
      </c>
      <c r="G29" t="s">
        <v>15</v>
      </c>
      <c r="H29" t="str">
        <f>"28-MAY-24"</f>
        <v>28-MAY-24</v>
      </c>
      <c r="I29" t="s">
        <v>22</v>
      </c>
    </row>
    <row r="30" spans="1:9" x14ac:dyDescent="0.25">
      <c r="A30" t="s">
        <v>9</v>
      </c>
      <c r="B30" t="s">
        <v>67</v>
      </c>
      <c r="C30" t="s">
        <v>80</v>
      </c>
      <c r="D30" t="s">
        <v>77</v>
      </c>
      <c r="E30" t="s">
        <v>78</v>
      </c>
      <c r="F30" t="s">
        <v>79</v>
      </c>
      <c r="G30" t="s">
        <v>15</v>
      </c>
      <c r="H30" t="str">
        <f>"01-JUL-24"</f>
        <v>01-JUL-24</v>
      </c>
      <c r="I30" t="s">
        <v>22</v>
      </c>
    </row>
    <row r="31" spans="1:9" x14ac:dyDescent="0.25">
      <c r="A31" t="s">
        <v>9</v>
      </c>
      <c r="B31" t="s">
        <v>67</v>
      </c>
      <c r="C31" t="s">
        <v>81</v>
      </c>
      <c r="D31" t="s">
        <v>77</v>
      </c>
      <c r="E31" t="s">
        <v>78</v>
      </c>
      <c r="F31" t="s">
        <v>79</v>
      </c>
      <c r="G31" t="s">
        <v>15</v>
      </c>
      <c r="H31" t="str">
        <f>"29-JUN-24"</f>
        <v>29-JUN-24</v>
      </c>
      <c r="I31" t="s">
        <v>22</v>
      </c>
    </row>
    <row r="32" spans="1:9" x14ac:dyDescent="0.25">
      <c r="A32" t="s">
        <v>9</v>
      </c>
      <c r="B32" t="s">
        <v>67</v>
      </c>
      <c r="C32" t="s">
        <v>82</v>
      </c>
      <c r="D32" t="s">
        <v>77</v>
      </c>
      <c r="E32" t="s">
        <v>78</v>
      </c>
      <c r="F32" t="s">
        <v>79</v>
      </c>
      <c r="G32" t="s">
        <v>15</v>
      </c>
      <c r="H32" t="str">
        <f>"05-JUL-24"</f>
        <v>05-JUL-24</v>
      </c>
      <c r="I32" t="s">
        <v>22</v>
      </c>
    </row>
    <row r="33" spans="1:9" x14ac:dyDescent="0.25">
      <c r="A33" t="s">
        <v>9</v>
      </c>
      <c r="B33" t="s">
        <v>67</v>
      </c>
      <c r="C33" t="s">
        <v>83</v>
      </c>
      <c r="D33" t="s">
        <v>77</v>
      </c>
      <c r="E33" t="s">
        <v>78</v>
      </c>
      <c r="F33" t="s">
        <v>84</v>
      </c>
      <c r="G33" t="s">
        <v>15</v>
      </c>
      <c r="H33" t="str">
        <f>"04-AUG-24"</f>
        <v>04-AUG-24</v>
      </c>
      <c r="I33" t="s">
        <v>22</v>
      </c>
    </row>
    <row r="34" spans="1:9" x14ac:dyDescent="0.25">
      <c r="A34" t="s">
        <v>9</v>
      </c>
      <c r="B34" t="s">
        <v>67</v>
      </c>
      <c r="C34" t="s">
        <v>85</v>
      </c>
      <c r="D34" t="s">
        <v>77</v>
      </c>
      <c r="E34" t="s">
        <v>78</v>
      </c>
      <c r="F34" t="s">
        <v>84</v>
      </c>
      <c r="G34" t="s">
        <v>39</v>
      </c>
      <c r="H34" t="str">
        <f>"31-JUL-24"</f>
        <v>31-JUL-24</v>
      </c>
      <c r="I34" t="s">
        <v>22</v>
      </c>
    </row>
    <row r="35" spans="1:9" x14ac:dyDescent="0.25">
      <c r="A35" t="s">
        <v>9</v>
      </c>
      <c r="B35" t="s">
        <v>67</v>
      </c>
      <c r="C35" t="s">
        <v>86</v>
      </c>
      <c r="D35" t="s">
        <v>77</v>
      </c>
      <c r="E35" t="s">
        <v>78</v>
      </c>
      <c r="F35" t="s">
        <v>84</v>
      </c>
      <c r="G35" t="s">
        <v>39</v>
      </c>
      <c r="H35" t="str">
        <f>"12-AUG-24"</f>
        <v>12-AUG-24</v>
      </c>
      <c r="I35" t="s">
        <v>22</v>
      </c>
    </row>
    <row r="36" spans="1:9" x14ac:dyDescent="0.25">
      <c r="A36" t="s">
        <v>9</v>
      </c>
      <c r="B36" t="s">
        <v>67</v>
      </c>
      <c r="C36" t="s">
        <v>87</v>
      </c>
      <c r="D36" t="s">
        <v>77</v>
      </c>
      <c r="E36" t="s">
        <v>78</v>
      </c>
      <c r="F36" t="s">
        <v>88</v>
      </c>
      <c r="G36" t="s">
        <v>15</v>
      </c>
      <c r="H36" t="str">
        <f>"08-JUN-24"</f>
        <v>08-JUN-24</v>
      </c>
      <c r="I36" t="s">
        <v>34</v>
      </c>
    </row>
    <row r="37" spans="1:9" x14ac:dyDescent="0.25">
      <c r="A37" t="s">
        <v>9</v>
      </c>
      <c r="B37" t="s">
        <v>67</v>
      </c>
      <c r="C37" t="s">
        <v>89</v>
      </c>
      <c r="D37" t="s">
        <v>77</v>
      </c>
      <c r="E37" t="s">
        <v>78</v>
      </c>
      <c r="F37" t="s">
        <v>88</v>
      </c>
      <c r="G37" t="s">
        <v>39</v>
      </c>
      <c r="H37" t="str">
        <f>"10-JUN-24"</f>
        <v>10-JUN-24</v>
      </c>
      <c r="I37" t="s">
        <v>62</v>
      </c>
    </row>
    <row r="38" spans="1:9" x14ac:dyDescent="0.25">
      <c r="A38" t="s">
        <v>9</v>
      </c>
      <c r="B38" t="s">
        <v>67</v>
      </c>
      <c r="C38" t="s">
        <v>90</v>
      </c>
      <c r="D38" t="s">
        <v>77</v>
      </c>
      <c r="E38" t="s">
        <v>78</v>
      </c>
      <c r="F38" t="s">
        <v>88</v>
      </c>
      <c r="G38" t="s">
        <v>39</v>
      </c>
      <c r="H38" t="str">
        <f>"18-JUN-24"</f>
        <v>18-JUN-24</v>
      </c>
      <c r="I38" t="s">
        <v>62</v>
      </c>
    </row>
    <row r="39" spans="1:9" x14ac:dyDescent="0.25">
      <c r="A39" t="s">
        <v>9</v>
      </c>
      <c r="B39" t="s">
        <v>67</v>
      </c>
      <c r="C39" t="s">
        <v>91</v>
      </c>
      <c r="D39" t="s">
        <v>77</v>
      </c>
      <c r="E39" t="s">
        <v>78</v>
      </c>
      <c r="F39" t="s">
        <v>88</v>
      </c>
      <c r="G39" t="s">
        <v>39</v>
      </c>
      <c r="H39" t="str">
        <f>"24-JUL-24"</f>
        <v>24-JUL-24</v>
      </c>
      <c r="I39" t="s">
        <v>62</v>
      </c>
    </row>
    <row r="40" spans="1:9" x14ac:dyDescent="0.25">
      <c r="A40" t="s">
        <v>9</v>
      </c>
      <c r="B40" t="s">
        <v>67</v>
      </c>
      <c r="C40" t="s">
        <v>92</v>
      </c>
      <c r="D40" t="s">
        <v>77</v>
      </c>
      <c r="E40" t="s">
        <v>78</v>
      </c>
      <c r="F40" t="s">
        <v>88</v>
      </c>
      <c r="G40" t="s">
        <v>39</v>
      </c>
      <c r="H40" t="str">
        <f>"20-JUN-24"</f>
        <v>20-JUN-24</v>
      </c>
      <c r="I40" t="s">
        <v>62</v>
      </c>
    </row>
    <row r="41" spans="1:9" x14ac:dyDescent="0.25">
      <c r="A41" t="s">
        <v>9</v>
      </c>
      <c r="B41" t="s">
        <v>67</v>
      </c>
      <c r="C41" t="s">
        <v>93</v>
      </c>
      <c r="D41" t="s">
        <v>77</v>
      </c>
      <c r="E41" t="s">
        <v>78</v>
      </c>
      <c r="F41" t="s">
        <v>88</v>
      </c>
      <c r="G41" t="s">
        <v>39</v>
      </c>
      <c r="H41" t="str">
        <f>"18-APR-24"</f>
        <v>18-APR-24</v>
      </c>
      <c r="I41" t="s">
        <v>34</v>
      </c>
    </row>
    <row r="42" spans="1:9" x14ac:dyDescent="0.25">
      <c r="A42" t="s">
        <v>9</v>
      </c>
      <c r="B42" t="s">
        <v>67</v>
      </c>
      <c r="C42" t="s">
        <v>94</v>
      </c>
      <c r="D42" t="s">
        <v>77</v>
      </c>
      <c r="E42" t="s">
        <v>78</v>
      </c>
      <c r="F42" t="s">
        <v>88</v>
      </c>
      <c r="G42" t="s">
        <v>39</v>
      </c>
      <c r="H42" t="str">
        <f>"10-JUN-24"</f>
        <v>10-JUN-24</v>
      </c>
      <c r="I42" t="s">
        <v>62</v>
      </c>
    </row>
    <row r="43" spans="1:9" x14ac:dyDescent="0.25">
      <c r="A43" t="s">
        <v>9</v>
      </c>
      <c r="B43" t="s">
        <v>67</v>
      </c>
      <c r="C43" t="s">
        <v>95</v>
      </c>
      <c r="D43" t="s">
        <v>77</v>
      </c>
      <c r="E43" t="s">
        <v>78</v>
      </c>
      <c r="F43" t="s">
        <v>88</v>
      </c>
      <c r="G43" t="s">
        <v>39</v>
      </c>
      <c r="H43" t="str">
        <f>"18-AUG-24"</f>
        <v>18-AUG-24</v>
      </c>
      <c r="I43" t="s">
        <v>34</v>
      </c>
    </row>
    <row r="44" spans="1:9" x14ac:dyDescent="0.25">
      <c r="A44" t="s">
        <v>9</v>
      </c>
      <c r="B44" t="s">
        <v>67</v>
      </c>
      <c r="C44" t="s">
        <v>96</v>
      </c>
      <c r="D44" t="s">
        <v>77</v>
      </c>
      <c r="E44" t="s">
        <v>78</v>
      </c>
      <c r="F44" t="s">
        <v>88</v>
      </c>
      <c r="G44" t="s">
        <v>39</v>
      </c>
      <c r="H44" t="str">
        <f>"18-AUG-23"</f>
        <v>18-AUG-23</v>
      </c>
      <c r="I44" t="s">
        <v>62</v>
      </c>
    </row>
    <row r="45" spans="1:9" x14ac:dyDescent="0.25">
      <c r="A45" t="s">
        <v>9</v>
      </c>
      <c r="B45" t="s">
        <v>67</v>
      </c>
      <c r="C45" t="s">
        <v>97</v>
      </c>
      <c r="D45" t="s">
        <v>77</v>
      </c>
      <c r="E45" t="s">
        <v>78</v>
      </c>
      <c r="F45" t="s">
        <v>88</v>
      </c>
      <c r="G45" t="s">
        <v>15</v>
      </c>
      <c r="H45" t="str">
        <f>"06-AUG-24"</f>
        <v>06-AUG-24</v>
      </c>
      <c r="I45" t="s">
        <v>34</v>
      </c>
    </row>
    <row r="46" spans="1:9" x14ac:dyDescent="0.25">
      <c r="A46" t="s">
        <v>9</v>
      </c>
      <c r="B46" t="s">
        <v>67</v>
      </c>
      <c r="C46" t="s">
        <v>98</v>
      </c>
      <c r="D46" t="s">
        <v>77</v>
      </c>
      <c r="E46" t="s">
        <v>78</v>
      </c>
      <c r="F46" t="s">
        <v>88</v>
      </c>
      <c r="G46" t="s">
        <v>39</v>
      </c>
      <c r="H46" t="str">
        <f>"25-JUL-24"</f>
        <v>25-JUL-24</v>
      </c>
      <c r="I46" t="s">
        <v>62</v>
      </c>
    </row>
    <row r="47" spans="1:9" x14ac:dyDescent="0.25">
      <c r="A47" t="s">
        <v>9</v>
      </c>
      <c r="B47" t="s">
        <v>67</v>
      </c>
      <c r="C47" t="s">
        <v>99</v>
      </c>
      <c r="D47" t="s">
        <v>77</v>
      </c>
      <c r="E47" t="s">
        <v>78</v>
      </c>
      <c r="F47" t="s">
        <v>88</v>
      </c>
      <c r="G47" t="s">
        <v>39</v>
      </c>
      <c r="H47" t="str">
        <f>"14-SEP-24"</f>
        <v>14-SEP-24</v>
      </c>
      <c r="I47" t="s">
        <v>62</v>
      </c>
    </row>
    <row r="48" spans="1:9" x14ac:dyDescent="0.25">
      <c r="A48" t="s">
        <v>9</v>
      </c>
      <c r="B48" t="s">
        <v>67</v>
      </c>
      <c r="C48" t="s">
        <v>100</v>
      </c>
      <c r="D48" t="s">
        <v>77</v>
      </c>
      <c r="E48" t="s">
        <v>78</v>
      </c>
      <c r="F48" t="s">
        <v>88</v>
      </c>
      <c r="G48" t="s">
        <v>39</v>
      </c>
      <c r="H48" t="str">
        <f>"17-APR-24"</f>
        <v>17-APR-24</v>
      </c>
      <c r="I48" t="s">
        <v>62</v>
      </c>
    </row>
    <row r="49" spans="1:9" x14ac:dyDescent="0.25">
      <c r="A49" t="s">
        <v>9</v>
      </c>
      <c r="B49" t="s">
        <v>101</v>
      </c>
      <c r="C49" t="s">
        <v>102</v>
      </c>
      <c r="D49" t="s">
        <v>77</v>
      </c>
      <c r="E49" t="s">
        <v>103</v>
      </c>
      <c r="F49" t="s">
        <v>104</v>
      </c>
      <c r="G49" t="s">
        <v>15</v>
      </c>
      <c r="H49" t="str">
        <f>"14-JUL-24"</f>
        <v>14-JUL-24</v>
      </c>
      <c r="I49" t="s">
        <v>22</v>
      </c>
    </row>
    <row r="50" spans="1:9" x14ac:dyDescent="0.25">
      <c r="A50" t="s">
        <v>9</v>
      </c>
      <c r="B50" t="s">
        <v>105</v>
      </c>
      <c r="C50" t="s">
        <v>106</v>
      </c>
      <c r="D50" t="s">
        <v>77</v>
      </c>
      <c r="E50" t="s">
        <v>103</v>
      </c>
      <c r="F50" t="s">
        <v>107</v>
      </c>
      <c r="G50" t="s">
        <v>15</v>
      </c>
      <c r="H50" t="str">
        <f>"07-AUG-24"</f>
        <v>07-AUG-24</v>
      </c>
      <c r="I50" t="s">
        <v>22</v>
      </c>
    </row>
    <row r="51" spans="1:9" x14ac:dyDescent="0.25">
      <c r="A51" t="s">
        <v>9</v>
      </c>
      <c r="B51" t="s">
        <v>105</v>
      </c>
      <c r="C51" t="s">
        <v>108</v>
      </c>
      <c r="D51" t="s">
        <v>77</v>
      </c>
      <c r="E51" t="s">
        <v>103</v>
      </c>
      <c r="F51" t="s">
        <v>107</v>
      </c>
      <c r="G51" t="s">
        <v>15</v>
      </c>
      <c r="H51" t="str">
        <f>"23-JUL-24"</f>
        <v>23-JUL-24</v>
      </c>
      <c r="I51" t="s">
        <v>22</v>
      </c>
    </row>
    <row r="52" spans="1:9" x14ac:dyDescent="0.25">
      <c r="A52" t="s">
        <v>9</v>
      </c>
      <c r="B52" t="s">
        <v>109</v>
      </c>
      <c r="C52" t="s">
        <v>110</v>
      </c>
      <c r="D52" t="s">
        <v>77</v>
      </c>
      <c r="E52" t="s">
        <v>103</v>
      </c>
      <c r="F52" t="s">
        <v>111</v>
      </c>
      <c r="G52" t="s">
        <v>39</v>
      </c>
      <c r="H52" t="str">
        <f>"28-OCT-21"</f>
        <v>28-OCT-21</v>
      </c>
      <c r="I52" t="s">
        <v>34</v>
      </c>
    </row>
    <row r="53" spans="1:9" x14ac:dyDescent="0.25">
      <c r="A53" t="s">
        <v>9</v>
      </c>
      <c r="B53" t="s">
        <v>109</v>
      </c>
      <c r="C53" t="s">
        <v>112</v>
      </c>
      <c r="D53" t="s">
        <v>77</v>
      </c>
      <c r="E53" t="s">
        <v>103</v>
      </c>
      <c r="F53" t="s">
        <v>111</v>
      </c>
      <c r="G53" t="s">
        <v>39</v>
      </c>
      <c r="H53" t="str">
        <f>"26-JUN-18"</f>
        <v>26-JUN-18</v>
      </c>
      <c r="I53" t="s">
        <v>34</v>
      </c>
    </row>
    <row r="54" spans="1:9" x14ac:dyDescent="0.25">
      <c r="A54" t="s">
        <v>9</v>
      </c>
      <c r="B54" t="s">
        <v>113</v>
      </c>
      <c r="C54" t="s">
        <v>114</v>
      </c>
      <c r="D54" t="s">
        <v>77</v>
      </c>
      <c r="E54" t="s">
        <v>115</v>
      </c>
      <c r="F54" t="s">
        <v>116</v>
      </c>
      <c r="G54" t="s">
        <v>15</v>
      </c>
      <c r="H54" t="str">
        <f>"16-JUL-24"</f>
        <v>16-JUL-24</v>
      </c>
      <c r="I54" t="s">
        <v>22</v>
      </c>
    </row>
    <row r="55" spans="1:9" x14ac:dyDescent="0.25">
      <c r="A55" t="s">
        <v>9</v>
      </c>
      <c r="B55" t="s">
        <v>113</v>
      </c>
      <c r="C55" t="s">
        <v>117</v>
      </c>
      <c r="D55" t="s">
        <v>77</v>
      </c>
      <c r="E55" t="s">
        <v>115</v>
      </c>
      <c r="F55" t="s">
        <v>116</v>
      </c>
      <c r="G55" t="s">
        <v>15</v>
      </c>
      <c r="H55" t="str">
        <f>"04-MAY-22"</f>
        <v>04-MAY-22</v>
      </c>
      <c r="I55" t="s">
        <v>22</v>
      </c>
    </row>
    <row r="56" spans="1:9" x14ac:dyDescent="0.25">
      <c r="A56" t="s">
        <v>9</v>
      </c>
      <c r="B56" t="s">
        <v>118</v>
      </c>
      <c r="C56" t="s">
        <v>119</v>
      </c>
      <c r="D56" t="s">
        <v>77</v>
      </c>
      <c r="E56" t="s">
        <v>115</v>
      </c>
      <c r="F56" t="s">
        <v>120</v>
      </c>
      <c r="G56" t="s">
        <v>15</v>
      </c>
      <c r="H56" t="str">
        <f>"30-MAY-24"</f>
        <v>30-MAY-24</v>
      </c>
      <c r="I56" t="s">
        <v>22</v>
      </c>
    </row>
    <row r="57" spans="1:9" x14ac:dyDescent="0.25">
      <c r="A57" t="s">
        <v>9</v>
      </c>
      <c r="B57" t="s">
        <v>121</v>
      </c>
      <c r="C57" t="s">
        <v>122</v>
      </c>
      <c r="D57" t="s">
        <v>77</v>
      </c>
      <c r="E57" t="s">
        <v>123</v>
      </c>
      <c r="F57" t="s">
        <v>124</v>
      </c>
      <c r="G57" t="s">
        <v>15</v>
      </c>
      <c r="H57" t="str">
        <f>"04-APR-24"</f>
        <v>04-APR-24</v>
      </c>
      <c r="I57" t="s">
        <v>22</v>
      </c>
    </row>
    <row r="58" spans="1:9" x14ac:dyDescent="0.25">
      <c r="A58" t="s">
        <v>9</v>
      </c>
      <c r="B58" t="s">
        <v>125</v>
      </c>
      <c r="C58" t="s">
        <v>126</v>
      </c>
      <c r="D58" t="s">
        <v>77</v>
      </c>
      <c r="E58" t="s">
        <v>127</v>
      </c>
      <c r="F58" t="s">
        <v>128</v>
      </c>
      <c r="G58" t="s">
        <v>15</v>
      </c>
      <c r="H58" t="str">
        <f>"12-SEP-24"</f>
        <v>12-SEP-24</v>
      </c>
      <c r="I58" t="s">
        <v>22</v>
      </c>
    </row>
    <row r="59" spans="1:9" x14ac:dyDescent="0.25">
      <c r="A59" t="s">
        <v>9</v>
      </c>
      <c r="B59" t="s">
        <v>10</v>
      </c>
      <c r="C59" t="s">
        <v>129</v>
      </c>
      <c r="D59" t="s">
        <v>77</v>
      </c>
      <c r="E59" t="s">
        <v>130</v>
      </c>
      <c r="F59" t="s">
        <v>131</v>
      </c>
      <c r="G59" t="s">
        <v>15</v>
      </c>
      <c r="H59" t="str">
        <f>"19-DEC-22"</f>
        <v>19-DEC-22</v>
      </c>
      <c r="I59" t="s">
        <v>22</v>
      </c>
    </row>
    <row r="60" spans="1:9" x14ac:dyDescent="0.25">
      <c r="A60" t="s">
        <v>9</v>
      </c>
      <c r="B60" t="s">
        <v>10</v>
      </c>
      <c r="C60" t="s">
        <v>132</v>
      </c>
      <c r="D60" t="s">
        <v>77</v>
      </c>
      <c r="E60" t="s">
        <v>130</v>
      </c>
      <c r="F60" t="s">
        <v>131</v>
      </c>
      <c r="G60" t="s">
        <v>15</v>
      </c>
      <c r="H60" t="str">
        <f>"19-OCT-21"</f>
        <v>19-OCT-21</v>
      </c>
      <c r="I60" t="s">
        <v>22</v>
      </c>
    </row>
    <row r="61" spans="1:9" x14ac:dyDescent="0.25">
      <c r="A61" t="s">
        <v>9</v>
      </c>
      <c r="B61" t="s">
        <v>10</v>
      </c>
      <c r="C61" t="s">
        <v>133</v>
      </c>
      <c r="D61" t="s">
        <v>77</v>
      </c>
      <c r="E61" t="s">
        <v>130</v>
      </c>
      <c r="F61" t="s">
        <v>134</v>
      </c>
      <c r="G61" t="s">
        <v>15</v>
      </c>
      <c r="H61" t="str">
        <f>"19-DEC-23"</f>
        <v>19-DEC-23</v>
      </c>
      <c r="I61" t="s">
        <v>22</v>
      </c>
    </row>
    <row r="62" spans="1:9" x14ac:dyDescent="0.25">
      <c r="A62" t="s">
        <v>9</v>
      </c>
      <c r="B62" t="s">
        <v>135</v>
      </c>
      <c r="C62" t="s">
        <v>136</v>
      </c>
      <c r="D62" t="s">
        <v>77</v>
      </c>
      <c r="E62" t="s">
        <v>130</v>
      </c>
      <c r="F62" t="s">
        <v>137</v>
      </c>
      <c r="G62" t="s">
        <v>15</v>
      </c>
      <c r="H62" t="str">
        <f>"25-JUN-24"</f>
        <v>25-JUN-24</v>
      </c>
      <c r="I62" t="s">
        <v>34</v>
      </c>
    </row>
    <row r="63" spans="1:9" x14ac:dyDescent="0.25">
      <c r="A63" t="s">
        <v>9</v>
      </c>
      <c r="B63" t="s">
        <v>10</v>
      </c>
      <c r="C63" t="s">
        <v>138</v>
      </c>
      <c r="D63" t="s">
        <v>77</v>
      </c>
      <c r="E63" t="s">
        <v>130</v>
      </c>
      <c r="F63" t="s">
        <v>139</v>
      </c>
      <c r="G63" t="s">
        <v>15</v>
      </c>
      <c r="H63" t="str">
        <f>"23-JUL-23"</f>
        <v>23-JUL-23</v>
      </c>
      <c r="I63" t="s">
        <v>22</v>
      </c>
    </row>
    <row r="64" spans="1:9" x14ac:dyDescent="0.25">
      <c r="A64" t="s">
        <v>9</v>
      </c>
      <c r="B64" t="s">
        <v>17</v>
      </c>
      <c r="C64" t="s">
        <v>140</v>
      </c>
      <c r="D64" t="s">
        <v>77</v>
      </c>
      <c r="E64" t="s">
        <v>130</v>
      </c>
      <c r="F64" t="s">
        <v>141</v>
      </c>
      <c r="G64" t="s">
        <v>15</v>
      </c>
      <c r="H64" t="str">
        <f>"23-SEP-24"</f>
        <v>23-SEP-24</v>
      </c>
      <c r="I64" t="s">
        <v>22</v>
      </c>
    </row>
    <row r="65" spans="1:9" x14ac:dyDescent="0.25">
      <c r="A65" t="s">
        <v>9</v>
      </c>
      <c r="B65" t="s">
        <v>142</v>
      </c>
      <c r="C65" t="s">
        <v>143</v>
      </c>
      <c r="D65" t="s">
        <v>77</v>
      </c>
      <c r="E65" t="s">
        <v>130</v>
      </c>
      <c r="F65" t="s">
        <v>144</v>
      </c>
      <c r="G65" t="s">
        <v>15</v>
      </c>
      <c r="H65" t="str">
        <f>"06-AUG-24"</f>
        <v>06-AUG-24</v>
      </c>
      <c r="I65" t="s">
        <v>34</v>
      </c>
    </row>
    <row r="66" spans="1:9" x14ac:dyDescent="0.25">
      <c r="A66" t="s">
        <v>9</v>
      </c>
      <c r="B66" t="s">
        <v>10</v>
      </c>
      <c r="C66" t="s">
        <v>145</v>
      </c>
      <c r="D66" t="s">
        <v>77</v>
      </c>
      <c r="E66" t="s">
        <v>130</v>
      </c>
      <c r="F66" t="s">
        <v>146</v>
      </c>
      <c r="G66" t="s">
        <v>15</v>
      </c>
      <c r="H66" t="str">
        <f>"12-SEP-18"</f>
        <v>12-SEP-18</v>
      </c>
      <c r="I66" t="s">
        <v>22</v>
      </c>
    </row>
    <row r="67" spans="1:9" x14ac:dyDescent="0.25">
      <c r="A67" t="s">
        <v>9</v>
      </c>
      <c r="B67" t="s">
        <v>10</v>
      </c>
      <c r="C67" t="s">
        <v>147</v>
      </c>
      <c r="D67" t="s">
        <v>77</v>
      </c>
      <c r="E67" t="s">
        <v>130</v>
      </c>
      <c r="F67" t="s">
        <v>148</v>
      </c>
      <c r="G67" t="s">
        <v>15</v>
      </c>
      <c r="H67" t="str">
        <f>"02-JUL-24"</f>
        <v>02-JUL-24</v>
      </c>
      <c r="I67" t="s">
        <v>22</v>
      </c>
    </row>
    <row r="68" spans="1:9" x14ac:dyDescent="0.25">
      <c r="A68" t="s">
        <v>9</v>
      </c>
      <c r="B68" t="s">
        <v>10</v>
      </c>
      <c r="C68" t="s">
        <v>149</v>
      </c>
      <c r="D68" t="s">
        <v>77</v>
      </c>
      <c r="E68" t="s">
        <v>130</v>
      </c>
      <c r="F68" t="s">
        <v>150</v>
      </c>
      <c r="G68" t="s">
        <v>15</v>
      </c>
      <c r="H68" t="str">
        <f>"01-MAY-24"</f>
        <v>01-MAY-24</v>
      </c>
      <c r="I68" t="s">
        <v>22</v>
      </c>
    </row>
    <row r="69" spans="1:9" x14ac:dyDescent="0.25">
      <c r="A69" t="s">
        <v>9</v>
      </c>
      <c r="B69" t="s">
        <v>10</v>
      </c>
      <c r="C69" t="s">
        <v>151</v>
      </c>
      <c r="D69" t="s">
        <v>77</v>
      </c>
      <c r="E69" t="s">
        <v>130</v>
      </c>
      <c r="F69" t="s">
        <v>150</v>
      </c>
      <c r="G69" t="s">
        <v>15</v>
      </c>
      <c r="H69" t="str">
        <f>"01-MAY-24"</f>
        <v>01-MAY-24</v>
      </c>
      <c r="I69" t="s">
        <v>22</v>
      </c>
    </row>
    <row r="70" spans="1:9" x14ac:dyDescent="0.25">
      <c r="A70" t="s">
        <v>9</v>
      </c>
      <c r="B70" t="s">
        <v>101</v>
      </c>
      <c r="C70" t="s">
        <v>152</v>
      </c>
      <c r="D70" t="s">
        <v>77</v>
      </c>
      <c r="E70" t="s">
        <v>130</v>
      </c>
      <c r="G70" t="s">
        <v>15</v>
      </c>
      <c r="H70" t="str">
        <f>"22-AUG-24"</f>
        <v>22-AUG-24</v>
      </c>
      <c r="I70" t="s">
        <v>34</v>
      </c>
    </row>
    <row r="71" spans="1:9" x14ac:dyDescent="0.25">
      <c r="A71" t="s">
        <v>9</v>
      </c>
      <c r="B71" t="s">
        <v>153</v>
      </c>
      <c r="C71" t="s">
        <v>154</v>
      </c>
      <c r="D71" t="s">
        <v>77</v>
      </c>
      <c r="E71" t="s">
        <v>155</v>
      </c>
      <c r="F71" t="s">
        <v>156</v>
      </c>
      <c r="G71" t="s">
        <v>15</v>
      </c>
      <c r="H71" t="str">
        <f>"05-APR-23"</f>
        <v>05-APR-23</v>
      </c>
      <c r="I71" t="s">
        <v>22</v>
      </c>
    </row>
    <row r="72" spans="1:9" x14ac:dyDescent="0.25">
      <c r="A72" t="s">
        <v>9</v>
      </c>
      <c r="B72" t="s">
        <v>63</v>
      </c>
      <c r="C72" t="s">
        <v>157</v>
      </c>
      <c r="D72" t="s">
        <v>158</v>
      </c>
      <c r="G72" t="s">
        <v>39</v>
      </c>
      <c r="H72" t="str">
        <f>"26-JUL-24"</f>
        <v>26-JUL-24</v>
      </c>
      <c r="I72" t="s">
        <v>34</v>
      </c>
    </row>
    <row r="73" spans="1:9" x14ac:dyDescent="0.25">
      <c r="A73" t="s">
        <v>9</v>
      </c>
      <c r="B73" t="s">
        <v>63</v>
      </c>
      <c r="C73" t="s">
        <v>159</v>
      </c>
      <c r="D73" t="s">
        <v>158</v>
      </c>
      <c r="G73" t="s">
        <v>39</v>
      </c>
      <c r="H73" t="str">
        <f>"20-OCT-21"</f>
        <v>20-OCT-21</v>
      </c>
      <c r="I73" t="s">
        <v>34</v>
      </c>
    </row>
    <row r="74" spans="1:9" x14ac:dyDescent="0.25">
      <c r="A74" t="s">
        <v>9</v>
      </c>
      <c r="B74" t="s">
        <v>160</v>
      </c>
      <c r="C74" t="s">
        <v>161</v>
      </c>
      <c r="D74" t="s">
        <v>162</v>
      </c>
      <c r="E74" t="s">
        <v>163</v>
      </c>
      <c r="F74" t="s">
        <v>164</v>
      </c>
      <c r="G74" t="s">
        <v>15</v>
      </c>
      <c r="H74" t="str">
        <f>"23-MAY-24"</f>
        <v>23-MAY-24</v>
      </c>
      <c r="I74" t="s">
        <v>22</v>
      </c>
    </row>
    <row r="75" spans="1:9" x14ac:dyDescent="0.25">
      <c r="A75" t="s">
        <v>9</v>
      </c>
      <c r="B75" t="s">
        <v>160</v>
      </c>
      <c r="C75" t="s">
        <v>165</v>
      </c>
      <c r="D75" t="s">
        <v>162</v>
      </c>
      <c r="E75" t="s">
        <v>163</v>
      </c>
      <c r="F75" t="s">
        <v>164</v>
      </c>
      <c r="G75" t="s">
        <v>15</v>
      </c>
      <c r="H75" t="str">
        <f>"28-MAY-24"</f>
        <v>28-MAY-24</v>
      </c>
      <c r="I75" t="s">
        <v>22</v>
      </c>
    </row>
    <row r="76" spans="1:9" x14ac:dyDescent="0.25">
      <c r="A76" t="s">
        <v>9</v>
      </c>
      <c r="B76" t="s">
        <v>160</v>
      </c>
      <c r="C76" t="s">
        <v>166</v>
      </c>
      <c r="D76" t="s">
        <v>162</v>
      </c>
      <c r="E76" t="s">
        <v>163</v>
      </c>
      <c r="F76" t="s">
        <v>164</v>
      </c>
      <c r="G76" t="s">
        <v>15</v>
      </c>
      <c r="H76" t="str">
        <f>"30-MAY-24"</f>
        <v>30-MAY-24</v>
      </c>
      <c r="I76" t="s">
        <v>22</v>
      </c>
    </row>
    <row r="77" spans="1:9" x14ac:dyDescent="0.25">
      <c r="A77" t="s">
        <v>9</v>
      </c>
      <c r="B77" t="s">
        <v>160</v>
      </c>
      <c r="C77" t="s">
        <v>167</v>
      </c>
      <c r="D77" t="s">
        <v>162</v>
      </c>
      <c r="E77" t="s">
        <v>163</v>
      </c>
      <c r="F77" t="s">
        <v>164</v>
      </c>
      <c r="G77" t="s">
        <v>15</v>
      </c>
      <c r="H77" t="str">
        <f>"23-MAY-24"</f>
        <v>23-MAY-24</v>
      </c>
      <c r="I77" t="s">
        <v>22</v>
      </c>
    </row>
    <row r="78" spans="1:9" x14ac:dyDescent="0.25">
      <c r="A78" t="s">
        <v>9</v>
      </c>
      <c r="B78" t="s">
        <v>160</v>
      </c>
      <c r="C78" t="s">
        <v>168</v>
      </c>
      <c r="D78" t="s">
        <v>162</v>
      </c>
      <c r="E78" t="s">
        <v>163</v>
      </c>
      <c r="F78" t="s">
        <v>164</v>
      </c>
      <c r="G78" t="s">
        <v>15</v>
      </c>
      <c r="H78" t="str">
        <f>"23-MAY-24"</f>
        <v>23-MAY-24</v>
      </c>
      <c r="I78" t="s">
        <v>22</v>
      </c>
    </row>
    <row r="79" spans="1:9" x14ac:dyDescent="0.25">
      <c r="A79" t="s">
        <v>9</v>
      </c>
      <c r="B79" t="s">
        <v>160</v>
      </c>
      <c r="C79" t="s">
        <v>169</v>
      </c>
      <c r="D79" t="s">
        <v>162</v>
      </c>
      <c r="E79" t="s">
        <v>163</v>
      </c>
      <c r="F79" t="s">
        <v>164</v>
      </c>
      <c r="G79" t="s">
        <v>15</v>
      </c>
      <c r="H79" t="str">
        <f>"28-MAY-24"</f>
        <v>28-MAY-24</v>
      </c>
      <c r="I79" t="s">
        <v>22</v>
      </c>
    </row>
    <row r="80" spans="1:9" x14ac:dyDescent="0.25">
      <c r="A80" t="s">
        <v>9</v>
      </c>
      <c r="B80" t="s">
        <v>67</v>
      </c>
      <c r="C80" t="s">
        <v>170</v>
      </c>
      <c r="D80" t="s">
        <v>162</v>
      </c>
      <c r="E80" t="s">
        <v>78</v>
      </c>
      <c r="F80" t="s">
        <v>171</v>
      </c>
      <c r="G80" t="s">
        <v>15</v>
      </c>
      <c r="H80" t="str">
        <f>"06-MAY-24"</f>
        <v>06-MAY-24</v>
      </c>
      <c r="I80" t="s">
        <v>22</v>
      </c>
    </row>
    <row r="81" spans="1:9" x14ac:dyDescent="0.25">
      <c r="A81" t="s">
        <v>9</v>
      </c>
      <c r="B81" t="s">
        <v>10</v>
      </c>
      <c r="C81" t="s">
        <v>172</v>
      </c>
      <c r="D81" t="s">
        <v>162</v>
      </c>
      <c r="E81" t="s">
        <v>173</v>
      </c>
      <c r="F81" t="s">
        <v>174</v>
      </c>
      <c r="G81" t="s">
        <v>15</v>
      </c>
      <c r="H81" t="str">
        <f>"22-DEC-20"</f>
        <v>22-DEC-20</v>
      </c>
      <c r="I81" t="s">
        <v>22</v>
      </c>
    </row>
    <row r="82" spans="1:9" x14ac:dyDescent="0.25">
      <c r="A82" t="s">
        <v>9</v>
      </c>
      <c r="B82" t="s">
        <v>10</v>
      </c>
      <c r="C82" t="s">
        <v>175</v>
      </c>
      <c r="D82" t="s">
        <v>162</v>
      </c>
      <c r="E82" t="s">
        <v>173</v>
      </c>
      <c r="F82" t="s">
        <v>176</v>
      </c>
      <c r="G82" t="s">
        <v>15</v>
      </c>
      <c r="H82" t="str">
        <f>"05-JAN-24"</f>
        <v>05-JAN-24</v>
      </c>
      <c r="I82" t="s">
        <v>40</v>
      </c>
    </row>
    <row r="83" spans="1:9" x14ac:dyDescent="0.25">
      <c r="A83" t="s">
        <v>9</v>
      </c>
      <c r="B83" t="s">
        <v>10</v>
      </c>
      <c r="C83" t="s">
        <v>177</v>
      </c>
      <c r="D83" t="s">
        <v>162</v>
      </c>
      <c r="E83" t="s">
        <v>173</v>
      </c>
      <c r="F83" t="s">
        <v>178</v>
      </c>
      <c r="G83" t="s">
        <v>15</v>
      </c>
      <c r="H83" t="str">
        <f>"19-MAY-21"</f>
        <v>19-MAY-21</v>
      </c>
      <c r="I83" t="s">
        <v>27</v>
      </c>
    </row>
    <row r="84" spans="1:9" x14ac:dyDescent="0.25">
      <c r="A84" t="s">
        <v>9</v>
      </c>
      <c r="B84" t="s">
        <v>10</v>
      </c>
      <c r="C84" t="s">
        <v>179</v>
      </c>
      <c r="D84" t="s">
        <v>162</v>
      </c>
      <c r="E84" t="s">
        <v>173</v>
      </c>
      <c r="F84" t="s">
        <v>180</v>
      </c>
      <c r="G84" t="s">
        <v>15</v>
      </c>
      <c r="H84" t="str">
        <f>"08-FEB-24"</f>
        <v>08-FEB-24</v>
      </c>
      <c r="I84" t="s">
        <v>40</v>
      </c>
    </row>
    <row r="85" spans="1:9" x14ac:dyDescent="0.25">
      <c r="A85" t="s">
        <v>9</v>
      </c>
      <c r="B85" t="s">
        <v>10</v>
      </c>
      <c r="C85" t="s">
        <v>181</v>
      </c>
      <c r="D85" t="s">
        <v>162</v>
      </c>
      <c r="E85" t="s">
        <v>173</v>
      </c>
      <c r="F85" t="s">
        <v>180</v>
      </c>
      <c r="G85" t="s">
        <v>15</v>
      </c>
      <c r="H85" t="str">
        <f>"20-FEB-24"</f>
        <v>20-FEB-24</v>
      </c>
      <c r="I85" t="s">
        <v>40</v>
      </c>
    </row>
    <row r="86" spans="1:9" x14ac:dyDescent="0.25">
      <c r="A86" t="s">
        <v>9</v>
      </c>
      <c r="B86" t="s">
        <v>10</v>
      </c>
      <c r="C86" t="s">
        <v>182</v>
      </c>
      <c r="D86" t="s">
        <v>162</v>
      </c>
      <c r="E86" t="s">
        <v>173</v>
      </c>
      <c r="F86" t="s">
        <v>183</v>
      </c>
      <c r="G86" t="s">
        <v>15</v>
      </c>
      <c r="H86" t="str">
        <f>"02-OCT-23"</f>
        <v>02-OCT-23</v>
      </c>
      <c r="I86" t="s">
        <v>40</v>
      </c>
    </row>
    <row r="87" spans="1:9" x14ac:dyDescent="0.25">
      <c r="A87" t="s">
        <v>9</v>
      </c>
      <c r="B87" t="s">
        <v>10</v>
      </c>
      <c r="C87" t="s">
        <v>184</v>
      </c>
      <c r="D87" t="s">
        <v>162</v>
      </c>
      <c r="E87" t="s">
        <v>173</v>
      </c>
      <c r="F87" t="s">
        <v>183</v>
      </c>
      <c r="G87" t="s">
        <v>15</v>
      </c>
      <c r="H87" t="str">
        <f>"02-OCT-23"</f>
        <v>02-OCT-23</v>
      </c>
      <c r="I87" t="s">
        <v>40</v>
      </c>
    </row>
    <row r="88" spans="1:9" x14ac:dyDescent="0.25">
      <c r="A88" t="s">
        <v>9</v>
      </c>
      <c r="B88" t="s">
        <v>10</v>
      </c>
      <c r="C88" t="s">
        <v>185</v>
      </c>
      <c r="D88" t="s">
        <v>162</v>
      </c>
      <c r="E88" t="s">
        <v>173</v>
      </c>
      <c r="F88" t="s">
        <v>183</v>
      </c>
      <c r="G88" t="s">
        <v>15</v>
      </c>
      <c r="H88" t="str">
        <f>"02-OCT-23"</f>
        <v>02-OCT-23</v>
      </c>
      <c r="I88" t="s">
        <v>40</v>
      </c>
    </row>
    <row r="89" spans="1:9" x14ac:dyDescent="0.25">
      <c r="A89" t="s">
        <v>9</v>
      </c>
      <c r="B89" t="s">
        <v>10</v>
      </c>
      <c r="C89" t="s">
        <v>186</v>
      </c>
      <c r="D89" t="s">
        <v>162</v>
      </c>
      <c r="E89" t="s">
        <v>173</v>
      </c>
      <c r="F89" t="s">
        <v>183</v>
      </c>
      <c r="G89" t="s">
        <v>15</v>
      </c>
      <c r="H89" t="str">
        <f>"02-OCT-23"</f>
        <v>02-OCT-23</v>
      </c>
      <c r="I89" t="s">
        <v>40</v>
      </c>
    </row>
    <row r="90" spans="1:9" x14ac:dyDescent="0.25">
      <c r="A90" t="s">
        <v>9</v>
      </c>
      <c r="B90" t="s">
        <v>10</v>
      </c>
      <c r="C90" t="s">
        <v>187</v>
      </c>
      <c r="D90" t="s">
        <v>162</v>
      </c>
      <c r="E90" t="s">
        <v>173</v>
      </c>
      <c r="F90" t="s">
        <v>188</v>
      </c>
      <c r="G90" t="s">
        <v>15</v>
      </c>
      <c r="H90" t="str">
        <f>"26-APR-23"</f>
        <v>26-APR-23</v>
      </c>
      <c r="I90" t="s">
        <v>22</v>
      </c>
    </row>
    <row r="91" spans="1:9" x14ac:dyDescent="0.25">
      <c r="A91" t="s">
        <v>9</v>
      </c>
      <c r="B91" t="s">
        <v>10</v>
      </c>
      <c r="C91" t="s">
        <v>189</v>
      </c>
      <c r="D91" t="s">
        <v>162</v>
      </c>
      <c r="E91" t="s">
        <v>173</v>
      </c>
      <c r="F91" t="s">
        <v>190</v>
      </c>
      <c r="G91" t="s">
        <v>15</v>
      </c>
      <c r="H91" t="str">
        <f>"12-JUN-24"</f>
        <v>12-JUN-24</v>
      </c>
      <c r="I91" t="s">
        <v>22</v>
      </c>
    </row>
    <row r="92" spans="1:9" x14ac:dyDescent="0.25">
      <c r="A92" t="s">
        <v>9</v>
      </c>
      <c r="B92" t="s">
        <v>10</v>
      </c>
      <c r="C92" t="s">
        <v>191</v>
      </c>
      <c r="D92" t="s">
        <v>162</v>
      </c>
      <c r="E92" t="s">
        <v>173</v>
      </c>
      <c r="F92" t="s">
        <v>190</v>
      </c>
      <c r="G92" t="s">
        <v>15</v>
      </c>
      <c r="H92" t="str">
        <f>"31-JAN-24"</f>
        <v>31-JAN-24</v>
      </c>
      <c r="I92" t="s">
        <v>22</v>
      </c>
    </row>
    <row r="93" spans="1:9" x14ac:dyDescent="0.25">
      <c r="A93" t="s">
        <v>9</v>
      </c>
      <c r="B93" t="s">
        <v>10</v>
      </c>
      <c r="C93" t="s">
        <v>192</v>
      </c>
      <c r="D93" t="s">
        <v>162</v>
      </c>
      <c r="E93" t="s">
        <v>173</v>
      </c>
      <c r="F93" t="s">
        <v>193</v>
      </c>
      <c r="G93" t="s">
        <v>15</v>
      </c>
      <c r="H93" t="str">
        <f>"14-AUG-23"</f>
        <v>14-AUG-23</v>
      </c>
      <c r="I93" t="s">
        <v>40</v>
      </c>
    </row>
    <row r="94" spans="1:9" x14ac:dyDescent="0.25">
      <c r="A94" t="s">
        <v>9</v>
      </c>
      <c r="B94" t="s">
        <v>10</v>
      </c>
      <c r="C94" t="s">
        <v>194</v>
      </c>
      <c r="D94" t="s">
        <v>162</v>
      </c>
      <c r="E94" t="s">
        <v>173</v>
      </c>
      <c r="F94" t="s">
        <v>193</v>
      </c>
      <c r="G94" t="s">
        <v>15</v>
      </c>
      <c r="H94" t="str">
        <f>"14-AUG-23"</f>
        <v>14-AUG-23</v>
      </c>
      <c r="I94" t="s">
        <v>40</v>
      </c>
    </row>
    <row r="95" spans="1:9" x14ac:dyDescent="0.25">
      <c r="A95" t="s">
        <v>9</v>
      </c>
      <c r="B95" t="s">
        <v>10</v>
      </c>
      <c r="C95" t="s">
        <v>195</v>
      </c>
      <c r="D95" t="s">
        <v>162</v>
      </c>
      <c r="E95" t="s">
        <v>173</v>
      </c>
      <c r="F95" t="s">
        <v>196</v>
      </c>
      <c r="G95" t="s">
        <v>15</v>
      </c>
      <c r="H95" t="str">
        <f>"07-JUN-23"</f>
        <v>07-JUN-23</v>
      </c>
      <c r="I95" t="s">
        <v>22</v>
      </c>
    </row>
    <row r="96" spans="1:9" x14ac:dyDescent="0.25">
      <c r="A96" t="s">
        <v>9</v>
      </c>
      <c r="B96" t="s">
        <v>10</v>
      </c>
      <c r="C96" t="s">
        <v>197</v>
      </c>
      <c r="D96" t="s">
        <v>162</v>
      </c>
      <c r="E96" t="s">
        <v>173</v>
      </c>
      <c r="F96" t="s">
        <v>198</v>
      </c>
      <c r="G96" t="s">
        <v>15</v>
      </c>
      <c r="H96" t="str">
        <f>"28-SEP-22"</f>
        <v>28-SEP-22</v>
      </c>
      <c r="I96" t="s">
        <v>40</v>
      </c>
    </row>
    <row r="97" spans="1:9" x14ac:dyDescent="0.25">
      <c r="A97" t="s">
        <v>9</v>
      </c>
      <c r="B97" t="s">
        <v>10</v>
      </c>
      <c r="C97" t="s">
        <v>199</v>
      </c>
      <c r="D97" t="s">
        <v>162</v>
      </c>
      <c r="E97" t="s">
        <v>173</v>
      </c>
      <c r="F97" t="s">
        <v>200</v>
      </c>
      <c r="G97" t="s">
        <v>15</v>
      </c>
      <c r="H97" t="str">
        <f>"01-JUN-24"</f>
        <v>01-JUN-24</v>
      </c>
      <c r="I97" t="s">
        <v>22</v>
      </c>
    </row>
    <row r="98" spans="1:9" x14ac:dyDescent="0.25">
      <c r="A98" t="s">
        <v>9</v>
      </c>
      <c r="B98" t="s">
        <v>10</v>
      </c>
      <c r="C98" t="s">
        <v>201</v>
      </c>
      <c r="D98" t="s">
        <v>162</v>
      </c>
      <c r="E98" t="s">
        <v>173</v>
      </c>
      <c r="F98" t="s">
        <v>200</v>
      </c>
      <c r="G98" t="s">
        <v>15</v>
      </c>
      <c r="H98" t="str">
        <f>"01-JUN-24"</f>
        <v>01-JUN-24</v>
      </c>
      <c r="I98" t="s">
        <v>22</v>
      </c>
    </row>
    <row r="99" spans="1:9" x14ac:dyDescent="0.25">
      <c r="A99" t="s">
        <v>9</v>
      </c>
      <c r="B99" t="s">
        <v>10</v>
      </c>
      <c r="C99" t="s">
        <v>202</v>
      </c>
      <c r="D99" t="s">
        <v>162</v>
      </c>
      <c r="E99" t="s">
        <v>173</v>
      </c>
      <c r="F99" t="s">
        <v>200</v>
      </c>
      <c r="G99" t="s">
        <v>15</v>
      </c>
      <c r="H99" t="str">
        <f>"01-JUN-24"</f>
        <v>01-JUN-24</v>
      </c>
      <c r="I99" t="s">
        <v>22</v>
      </c>
    </row>
    <row r="100" spans="1:9" x14ac:dyDescent="0.25">
      <c r="A100" t="s">
        <v>9</v>
      </c>
      <c r="B100" t="s">
        <v>36</v>
      </c>
      <c r="C100" t="s">
        <v>203</v>
      </c>
      <c r="D100" t="s">
        <v>162</v>
      </c>
      <c r="E100" t="s">
        <v>204</v>
      </c>
      <c r="F100" t="s">
        <v>205</v>
      </c>
      <c r="G100" t="s">
        <v>15</v>
      </c>
      <c r="H100" t="str">
        <f>"28-MAR-24"</f>
        <v>28-MAR-24</v>
      </c>
      <c r="I100" t="s">
        <v>22</v>
      </c>
    </row>
    <row r="101" spans="1:9" x14ac:dyDescent="0.25">
      <c r="A101" t="s">
        <v>9</v>
      </c>
      <c r="B101" t="s">
        <v>17</v>
      </c>
      <c r="C101" t="s">
        <v>206</v>
      </c>
      <c r="D101" t="s">
        <v>162</v>
      </c>
      <c r="E101" t="s">
        <v>207</v>
      </c>
      <c r="F101" t="s">
        <v>208</v>
      </c>
      <c r="G101" t="s">
        <v>15</v>
      </c>
      <c r="H101" t="str">
        <f>"26-SEP-24"</f>
        <v>26-SEP-24</v>
      </c>
      <c r="I101" t="s">
        <v>22</v>
      </c>
    </row>
    <row r="102" spans="1:9" x14ac:dyDescent="0.25">
      <c r="A102" t="s">
        <v>9</v>
      </c>
      <c r="B102" t="s">
        <v>63</v>
      </c>
      <c r="C102" t="s">
        <v>209</v>
      </c>
      <c r="D102" t="s">
        <v>162</v>
      </c>
      <c r="E102" t="s">
        <v>210</v>
      </c>
      <c r="F102" t="s">
        <v>211</v>
      </c>
      <c r="G102" t="s">
        <v>15</v>
      </c>
      <c r="H102" t="str">
        <f>"07-AUG-24"</f>
        <v>07-AUG-24</v>
      </c>
      <c r="I102" t="s">
        <v>22</v>
      </c>
    </row>
    <row r="103" spans="1:9" x14ac:dyDescent="0.25">
      <c r="A103" t="s">
        <v>9</v>
      </c>
      <c r="B103" t="s">
        <v>212</v>
      </c>
      <c r="C103" t="s">
        <v>213</v>
      </c>
      <c r="D103" t="s">
        <v>162</v>
      </c>
      <c r="E103" t="s">
        <v>214</v>
      </c>
      <c r="F103" t="s">
        <v>215</v>
      </c>
      <c r="G103" t="s">
        <v>15</v>
      </c>
      <c r="H103" t="str">
        <f>"13-JAN-23"</f>
        <v>13-JAN-23</v>
      </c>
      <c r="I103" t="s">
        <v>22</v>
      </c>
    </row>
    <row r="104" spans="1:9" x14ac:dyDescent="0.25">
      <c r="A104" t="s">
        <v>9</v>
      </c>
      <c r="B104" t="s">
        <v>125</v>
      </c>
      <c r="C104" t="s">
        <v>216</v>
      </c>
      <c r="D104" t="s">
        <v>162</v>
      </c>
      <c r="E104" t="s">
        <v>217</v>
      </c>
      <c r="F104" t="s">
        <v>218</v>
      </c>
      <c r="G104" t="s">
        <v>15</v>
      </c>
      <c r="H104" t="str">
        <f>"18-JUL-23"</f>
        <v>18-JUL-23</v>
      </c>
      <c r="I104" t="s">
        <v>22</v>
      </c>
    </row>
    <row r="105" spans="1:9" x14ac:dyDescent="0.25">
      <c r="A105" t="s">
        <v>9</v>
      </c>
      <c r="B105" t="s">
        <v>113</v>
      </c>
      <c r="C105" t="s">
        <v>219</v>
      </c>
      <c r="D105" t="s">
        <v>162</v>
      </c>
      <c r="E105" t="s">
        <v>220</v>
      </c>
      <c r="F105" t="s">
        <v>221</v>
      </c>
      <c r="G105" t="s">
        <v>15</v>
      </c>
      <c r="H105" t="str">
        <f>"09-FEB-24"</f>
        <v>09-FEB-24</v>
      </c>
      <c r="I105" t="s">
        <v>22</v>
      </c>
    </row>
    <row r="106" spans="1:9" x14ac:dyDescent="0.25">
      <c r="A106" t="s">
        <v>9</v>
      </c>
      <c r="B106" t="s">
        <v>222</v>
      </c>
      <c r="C106" t="s">
        <v>223</v>
      </c>
      <c r="D106" t="s">
        <v>162</v>
      </c>
      <c r="E106" t="s">
        <v>224</v>
      </c>
      <c r="F106" t="s">
        <v>225</v>
      </c>
      <c r="G106" t="s">
        <v>15</v>
      </c>
      <c r="H106" t="str">
        <f>"06-AUG-24"</f>
        <v>06-AUG-24</v>
      </c>
      <c r="I106" t="s">
        <v>22</v>
      </c>
    </row>
    <row r="107" spans="1:9" x14ac:dyDescent="0.25">
      <c r="A107" t="s">
        <v>9</v>
      </c>
      <c r="B107" t="s">
        <v>222</v>
      </c>
      <c r="C107" t="s">
        <v>226</v>
      </c>
      <c r="D107" t="s">
        <v>162</v>
      </c>
      <c r="E107" t="s">
        <v>224</v>
      </c>
      <c r="F107" t="s">
        <v>225</v>
      </c>
      <c r="G107" t="s">
        <v>15</v>
      </c>
      <c r="H107" t="str">
        <f>"16-SEP-24"</f>
        <v>16-SEP-24</v>
      </c>
      <c r="I107" t="s">
        <v>22</v>
      </c>
    </row>
    <row r="108" spans="1:9" x14ac:dyDescent="0.25">
      <c r="A108" t="s">
        <v>9</v>
      </c>
      <c r="B108" t="s">
        <v>222</v>
      </c>
      <c r="C108" t="s">
        <v>227</v>
      </c>
      <c r="D108" t="s">
        <v>162</v>
      </c>
      <c r="E108" t="s">
        <v>224</v>
      </c>
      <c r="F108" t="s">
        <v>225</v>
      </c>
      <c r="G108" t="s">
        <v>15</v>
      </c>
      <c r="H108" t="str">
        <f>"15-AUG-24"</f>
        <v>15-AUG-24</v>
      </c>
      <c r="I108" t="s">
        <v>22</v>
      </c>
    </row>
    <row r="109" spans="1:9" x14ac:dyDescent="0.25">
      <c r="A109" t="s">
        <v>9</v>
      </c>
      <c r="B109" t="s">
        <v>222</v>
      </c>
      <c r="C109" t="s">
        <v>228</v>
      </c>
      <c r="D109" t="s">
        <v>162</v>
      </c>
      <c r="E109" t="s">
        <v>224</v>
      </c>
      <c r="F109" t="s">
        <v>225</v>
      </c>
      <c r="G109" t="s">
        <v>15</v>
      </c>
      <c r="H109" t="str">
        <f>"18-SEP-24"</f>
        <v>18-SEP-24</v>
      </c>
      <c r="I109" t="s">
        <v>22</v>
      </c>
    </row>
    <row r="110" spans="1:9" x14ac:dyDescent="0.25">
      <c r="A110" t="s">
        <v>9</v>
      </c>
      <c r="B110" t="s">
        <v>222</v>
      </c>
      <c r="C110" t="s">
        <v>229</v>
      </c>
      <c r="D110" t="s">
        <v>162</v>
      </c>
      <c r="E110" t="s">
        <v>224</v>
      </c>
      <c r="F110" t="s">
        <v>225</v>
      </c>
      <c r="G110" t="s">
        <v>15</v>
      </c>
      <c r="H110" t="str">
        <f>"19-SEP-24"</f>
        <v>19-SEP-24</v>
      </c>
      <c r="I110" t="s">
        <v>22</v>
      </c>
    </row>
    <row r="111" spans="1:9" x14ac:dyDescent="0.25">
      <c r="A111" t="s">
        <v>9</v>
      </c>
      <c r="B111" t="s">
        <v>222</v>
      </c>
      <c r="C111" t="s">
        <v>230</v>
      </c>
      <c r="D111" t="s">
        <v>162</v>
      </c>
      <c r="E111" t="s">
        <v>224</v>
      </c>
      <c r="F111" t="s">
        <v>225</v>
      </c>
      <c r="G111" t="s">
        <v>15</v>
      </c>
      <c r="H111" t="str">
        <f>"29-JUL-24"</f>
        <v>29-JUL-24</v>
      </c>
      <c r="I111" t="s">
        <v>22</v>
      </c>
    </row>
    <row r="112" spans="1:9" x14ac:dyDescent="0.25">
      <c r="A112" t="s">
        <v>9</v>
      </c>
      <c r="B112" t="s">
        <v>222</v>
      </c>
      <c r="C112" t="s">
        <v>231</v>
      </c>
      <c r="D112" t="s">
        <v>162</v>
      </c>
      <c r="E112" t="s">
        <v>224</v>
      </c>
      <c r="F112" t="s">
        <v>225</v>
      </c>
      <c r="G112" t="s">
        <v>39</v>
      </c>
      <c r="H112" t="str">
        <f>"14-AUG-24"</f>
        <v>14-AUG-24</v>
      </c>
      <c r="I112" t="s">
        <v>22</v>
      </c>
    </row>
    <row r="113" spans="1:9" x14ac:dyDescent="0.25">
      <c r="A113" t="s">
        <v>9</v>
      </c>
      <c r="B113" t="s">
        <v>222</v>
      </c>
      <c r="C113" t="s">
        <v>232</v>
      </c>
      <c r="D113" t="s">
        <v>162</v>
      </c>
      <c r="E113" t="s">
        <v>224</v>
      </c>
      <c r="F113" t="s">
        <v>225</v>
      </c>
      <c r="G113" t="s">
        <v>15</v>
      </c>
      <c r="H113" t="str">
        <f>"19-SEP-24"</f>
        <v>19-SEP-24</v>
      </c>
      <c r="I113" t="s">
        <v>22</v>
      </c>
    </row>
    <row r="114" spans="1:9" x14ac:dyDescent="0.25">
      <c r="A114" t="s">
        <v>9</v>
      </c>
      <c r="B114" t="s">
        <v>233</v>
      </c>
      <c r="C114" t="s">
        <v>234</v>
      </c>
      <c r="D114" t="s">
        <v>162</v>
      </c>
      <c r="E114" t="s">
        <v>235</v>
      </c>
      <c r="F114" t="s">
        <v>236</v>
      </c>
      <c r="G114" t="s">
        <v>15</v>
      </c>
      <c r="H114" t="str">
        <f>"09-JUL-24"</f>
        <v>09-JUL-24</v>
      </c>
      <c r="I114" t="s">
        <v>62</v>
      </c>
    </row>
    <row r="115" spans="1:9" x14ac:dyDescent="0.25">
      <c r="A115" t="s">
        <v>9</v>
      </c>
      <c r="B115" t="s">
        <v>233</v>
      </c>
      <c r="C115" t="s">
        <v>237</v>
      </c>
      <c r="D115" t="s">
        <v>162</v>
      </c>
      <c r="E115" t="s">
        <v>235</v>
      </c>
      <c r="F115" t="s">
        <v>236</v>
      </c>
      <c r="G115" t="s">
        <v>15</v>
      </c>
      <c r="H115" t="str">
        <f>"27-AUG-24"</f>
        <v>27-AUG-24</v>
      </c>
      <c r="I115" t="s">
        <v>62</v>
      </c>
    </row>
    <row r="116" spans="1:9" x14ac:dyDescent="0.25">
      <c r="A116" t="s">
        <v>9</v>
      </c>
      <c r="B116" t="s">
        <v>233</v>
      </c>
      <c r="C116" t="s">
        <v>238</v>
      </c>
      <c r="D116" t="s">
        <v>162</v>
      </c>
      <c r="E116" t="s">
        <v>235</v>
      </c>
      <c r="F116" t="s">
        <v>236</v>
      </c>
      <c r="G116" t="s">
        <v>15</v>
      </c>
      <c r="H116" t="str">
        <f>"08-JUL-24"</f>
        <v>08-JUL-24</v>
      </c>
      <c r="I116" t="s">
        <v>62</v>
      </c>
    </row>
    <row r="117" spans="1:9" x14ac:dyDescent="0.25">
      <c r="A117" t="s">
        <v>9</v>
      </c>
      <c r="B117" t="s">
        <v>233</v>
      </c>
      <c r="C117" t="s">
        <v>239</v>
      </c>
      <c r="D117" t="s">
        <v>162</v>
      </c>
      <c r="E117" t="s">
        <v>235</v>
      </c>
      <c r="F117" t="s">
        <v>236</v>
      </c>
      <c r="G117" t="s">
        <v>15</v>
      </c>
      <c r="H117" t="str">
        <f>"25-JUN-24"</f>
        <v>25-JUN-24</v>
      </c>
      <c r="I117" t="s">
        <v>62</v>
      </c>
    </row>
    <row r="118" spans="1:9" x14ac:dyDescent="0.25">
      <c r="A118" t="s">
        <v>9</v>
      </c>
      <c r="B118" t="s">
        <v>233</v>
      </c>
      <c r="C118" t="s">
        <v>240</v>
      </c>
      <c r="D118" t="s">
        <v>162</v>
      </c>
      <c r="E118" t="s">
        <v>235</v>
      </c>
      <c r="F118" t="s">
        <v>236</v>
      </c>
      <c r="G118" t="s">
        <v>15</v>
      </c>
      <c r="H118" t="str">
        <f>"09-JUL-24"</f>
        <v>09-JUL-24</v>
      </c>
      <c r="I118" t="s">
        <v>62</v>
      </c>
    </row>
    <row r="119" spans="1:9" x14ac:dyDescent="0.25">
      <c r="A119" t="s">
        <v>9</v>
      </c>
      <c r="B119" t="s">
        <v>233</v>
      </c>
      <c r="C119" t="s">
        <v>241</v>
      </c>
      <c r="D119" t="s">
        <v>162</v>
      </c>
      <c r="E119" t="s">
        <v>235</v>
      </c>
      <c r="F119" t="s">
        <v>236</v>
      </c>
      <c r="G119" t="s">
        <v>15</v>
      </c>
      <c r="H119" t="str">
        <f>"19-JUL-24"</f>
        <v>19-JUL-24</v>
      </c>
      <c r="I119" t="s">
        <v>62</v>
      </c>
    </row>
    <row r="120" spans="1:9" x14ac:dyDescent="0.25">
      <c r="A120" t="s">
        <v>9</v>
      </c>
      <c r="B120" t="s">
        <v>233</v>
      </c>
      <c r="C120" t="s">
        <v>242</v>
      </c>
      <c r="D120" t="s">
        <v>162</v>
      </c>
      <c r="E120" t="s">
        <v>235</v>
      </c>
      <c r="F120" t="s">
        <v>236</v>
      </c>
      <c r="G120" t="s">
        <v>15</v>
      </c>
      <c r="H120" t="str">
        <f>"24-JUL-24"</f>
        <v>24-JUL-24</v>
      </c>
      <c r="I120" t="s">
        <v>62</v>
      </c>
    </row>
    <row r="121" spans="1:9" x14ac:dyDescent="0.25">
      <c r="A121" t="s">
        <v>9</v>
      </c>
      <c r="B121" t="s">
        <v>233</v>
      </c>
      <c r="C121" t="s">
        <v>243</v>
      </c>
      <c r="D121" t="s">
        <v>162</v>
      </c>
      <c r="E121" t="s">
        <v>235</v>
      </c>
      <c r="F121" t="s">
        <v>236</v>
      </c>
      <c r="G121" t="s">
        <v>15</v>
      </c>
      <c r="H121" t="str">
        <f>"09-AUG-24"</f>
        <v>09-AUG-24</v>
      </c>
      <c r="I121" t="s">
        <v>62</v>
      </c>
    </row>
    <row r="122" spans="1:9" x14ac:dyDescent="0.25">
      <c r="A122" t="s">
        <v>9</v>
      </c>
      <c r="B122" t="s">
        <v>233</v>
      </c>
      <c r="C122" t="s">
        <v>244</v>
      </c>
      <c r="D122" t="s">
        <v>162</v>
      </c>
      <c r="E122" t="s">
        <v>235</v>
      </c>
      <c r="F122" t="s">
        <v>236</v>
      </c>
      <c r="G122" t="s">
        <v>15</v>
      </c>
      <c r="H122" t="str">
        <f>"10-JUL-24"</f>
        <v>10-JUL-24</v>
      </c>
      <c r="I122" t="s">
        <v>62</v>
      </c>
    </row>
    <row r="123" spans="1:9" x14ac:dyDescent="0.25">
      <c r="A123" t="s">
        <v>9</v>
      </c>
      <c r="B123" t="s">
        <v>233</v>
      </c>
      <c r="C123" t="s">
        <v>245</v>
      </c>
      <c r="D123" t="s">
        <v>162</v>
      </c>
      <c r="E123" t="s">
        <v>235</v>
      </c>
      <c r="F123" t="s">
        <v>236</v>
      </c>
      <c r="G123" t="s">
        <v>15</v>
      </c>
      <c r="H123" t="str">
        <f>"12-JUL-24"</f>
        <v>12-JUL-24</v>
      </c>
      <c r="I123" t="s">
        <v>62</v>
      </c>
    </row>
    <row r="124" spans="1:9" x14ac:dyDescent="0.25">
      <c r="A124" t="s">
        <v>9</v>
      </c>
      <c r="B124" t="s">
        <v>233</v>
      </c>
      <c r="C124" t="s">
        <v>246</v>
      </c>
      <c r="D124" t="s">
        <v>162</v>
      </c>
      <c r="E124" t="s">
        <v>235</v>
      </c>
      <c r="F124" t="s">
        <v>236</v>
      </c>
      <c r="G124" t="s">
        <v>15</v>
      </c>
      <c r="H124" t="str">
        <f>"02-JUL-24"</f>
        <v>02-JUL-24</v>
      </c>
      <c r="I124" t="s">
        <v>62</v>
      </c>
    </row>
    <row r="125" spans="1:9" x14ac:dyDescent="0.25">
      <c r="A125" t="s">
        <v>9</v>
      </c>
      <c r="B125" t="s">
        <v>153</v>
      </c>
      <c r="C125" t="s">
        <v>247</v>
      </c>
      <c r="D125" t="s">
        <v>162</v>
      </c>
      <c r="E125" t="s">
        <v>248</v>
      </c>
      <c r="F125" t="s">
        <v>249</v>
      </c>
      <c r="G125" t="s">
        <v>15</v>
      </c>
      <c r="H125" t="str">
        <f>"31-JUL-23"</f>
        <v>31-JUL-23</v>
      </c>
      <c r="I125" t="s">
        <v>22</v>
      </c>
    </row>
    <row r="126" spans="1:9" x14ac:dyDescent="0.25">
      <c r="A126" t="s">
        <v>9</v>
      </c>
      <c r="B126" t="s">
        <v>153</v>
      </c>
      <c r="C126" t="s">
        <v>250</v>
      </c>
      <c r="D126" t="s">
        <v>162</v>
      </c>
      <c r="E126" t="s">
        <v>248</v>
      </c>
      <c r="F126" t="s">
        <v>249</v>
      </c>
      <c r="G126" t="s">
        <v>15</v>
      </c>
      <c r="H126" t="str">
        <f>"20-DEC-23"</f>
        <v>20-DEC-23</v>
      </c>
      <c r="I126" t="s">
        <v>22</v>
      </c>
    </row>
    <row r="127" spans="1:9" x14ac:dyDescent="0.25">
      <c r="A127" t="s">
        <v>9</v>
      </c>
      <c r="B127" t="s">
        <v>153</v>
      </c>
      <c r="C127" t="s">
        <v>251</v>
      </c>
      <c r="D127" t="s">
        <v>162</v>
      </c>
      <c r="E127" t="s">
        <v>248</v>
      </c>
      <c r="F127" t="s">
        <v>249</v>
      </c>
      <c r="G127" t="s">
        <v>15</v>
      </c>
      <c r="H127" t="str">
        <f>"20-DEC-23"</f>
        <v>20-DEC-23</v>
      </c>
      <c r="I127" t="s">
        <v>22</v>
      </c>
    </row>
    <row r="128" spans="1:9" x14ac:dyDescent="0.25">
      <c r="A128" t="s">
        <v>9</v>
      </c>
      <c r="B128" t="s">
        <v>153</v>
      </c>
      <c r="C128" t="s">
        <v>252</v>
      </c>
      <c r="D128" t="s">
        <v>162</v>
      </c>
      <c r="E128" t="s">
        <v>248</v>
      </c>
      <c r="F128" t="s">
        <v>249</v>
      </c>
      <c r="G128" t="s">
        <v>15</v>
      </c>
      <c r="H128" t="str">
        <f>"20-FEB-24"</f>
        <v>20-FEB-24</v>
      </c>
      <c r="I128" t="s">
        <v>22</v>
      </c>
    </row>
    <row r="129" spans="1:9" x14ac:dyDescent="0.25">
      <c r="A129" t="s">
        <v>9</v>
      </c>
      <c r="B129" t="s">
        <v>153</v>
      </c>
      <c r="C129" t="s">
        <v>253</v>
      </c>
      <c r="D129" t="s">
        <v>162</v>
      </c>
      <c r="E129" t="s">
        <v>248</v>
      </c>
      <c r="F129" t="s">
        <v>249</v>
      </c>
      <c r="G129" t="s">
        <v>15</v>
      </c>
      <c r="H129" t="str">
        <f>"20-FEB-24"</f>
        <v>20-FEB-24</v>
      </c>
      <c r="I129" t="s">
        <v>22</v>
      </c>
    </row>
    <row r="130" spans="1:9" x14ac:dyDescent="0.25">
      <c r="A130" t="s">
        <v>9</v>
      </c>
      <c r="B130" t="s">
        <v>153</v>
      </c>
      <c r="C130" t="s">
        <v>254</v>
      </c>
      <c r="D130" t="s">
        <v>162</v>
      </c>
      <c r="E130" t="s">
        <v>248</v>
      </c>
      <c r="F130" t="s">
        <v>249</v>
      </c>
      <c r="G130" t="s">
        <v>15</v>
      </c>
      <c r="H130" t="str">
        <f>"13-FEB-24"</f>
        <v>13-FEB-24</v>
      </c>
      <c r="I130" t="s">
        <v>22</v>
      </c>
    </row>
    <row r="131" spans="1:9" x14ac:dyDescent="0.25">
      <c r="A131" t="s">
        <v>9</v>
      </c>
      <c r="B131" t="s">
        <v>153</v>
      </c>
      <c r="C131" t="s">
        <v>255</v>
      </c>
      <c r="D131" t="s">
        <v>162</v>
      </c>
      <c r="E131" t="s">
        <v>248</v>
      </c>
      <c r="F131" t="s">
        <v>249</v>
      </c>
      <c r="G131" t="s">
        <v>15</v>
      </c>
      <c r="H131" t="str">
        <f>"20-DEC-23"</f>
        <v>20-DEC-23</v>
      </c>
      <c r="I131" t="s">
        <v>22</v>
      </c>
    </row>
    <row r="132" spans="1:9" x14ac:dyDescent="0.25">
      <c r="A132" t="s">
        <v>9</v>
      </c>
      <c r="B132" t="s">
        <v>256</v>
      </c>
      <c r="C132" t="s">
        <v>257</v>
      </c>
      <c r="D132" t="s">
        <v>162</v>
      </c>
      <c r="E132" t="s">
        <v>258</v>
      </c>
      <c r="F132" t="s">
        <v>259</v>
      </c>
      <c r="G132" t="s">
        <v>15</v>
      </c>
      <c r="H132" t="str">
        <f>"23-MAY-23"</f>
        <v>23-MAY-23</v>
      </c>
      <c r="I132" t="s">
        <v>22</v>
      </c>
    </row>
    <row r="133" spans="1:9" x14ac:dyDescent="0.25">
      <c r="A133" t="s">
        <v>9</v>
      </c>
      <c r="B133" t="s">
        <v>256</v>
      </c>
      <c r="C133" t="s">
        <v>260</v>
      </c>
      <c r="D133" t="s">
        <v>162</v>
      </c>
      <c r="E133" t="s">
        <v>258</v>
      </c>
      <c r="F133" t="s">
        <v>259</v>
      </c>
      <c r="G133" t="s">
        <v>15</v>
      </c>
      <c r="H133" t="str">
        <f>"01-SEP-24"</f>
        <v>01-SEP-24</v>
      </c>
      <c r="I133" t="s">
        <v>22</v>
      </c>
    </row>
    <row r="134" spans="1:9" x14ac:dyDescent="0.25">
      <c r="A134" t="s">
        <v>9</v>
      </c>
      <c r="B134" t="s">
        <v>256</v>
      </c>
      <c r="C134" t="s">
        <v>261</v>
      </c>
      <c r="D134" t="s">
        <v>162</v>
      </c>
      <c r="E134" t="s">
        <v>258</v>
      </c>
      <c r="F134" t="s">
        <v>259</v>
      </c>
      <c r="G134" t="s">
        <v>15</v>
      </c>
      <c r="H134" t="str">
        <f>"06-FEB-24"</f>
        <v>06-FEB-24</v>
      </c>
      <c r="I134" t="s">
        <v>22</v>
      </c>
    </row>
    <row r="135" spans="1:9" x14ac:dyDescent="0.25">
      <c r="A135" t="s">
        <v>9</v>
      </c>
      <c r="B135" t="s">
        <v>256</v>
      </c>
      <c r="C135" t="s">
        <v>262</v>
      </c>
      <c r="D135" t="s">
        <v>162</v>
      </c>
      <c r="E135" t="s">
        <v>258</v>
      </c>
      <c r="F135" t="s">
        <v>259</v>
      </c>
      <c r="G135" t="s">
        <v>15</v>
      </c>
      <c r="H135" t="str">
        <f>"19-APR-24"</f>
        <v>19-APR-24</v>
      </c>
      <c r="I135" t="s">
        <v>22</v>
      </c>
    </row>
    <row r="136" spans="1:9" x14ac:dyDescent="0.25">
      <c r="A136" t="s">
        <v>9</v>
      </c>
      <c r="B136" t="s">
        <v>263</v>
      </c>
      <c r="C136" t="s">
        <v>264</v>
      </c>
      <c r="D136" t="s">
        <v>162</v>
      </c>
      <c r="E136" t="s">
        <v>265</v>
      </c>
      <c r="F136" t="s">
        <v>266</v>
      </c>
      <c r="G136" t="s">
        <v>15</v>
      </c>
      <c r="H136" t="str">
        <f>"15-AUG-24"</f>
        <v>15-AUG-24</v>
      </c>
      <c r="I136" t="s">
        <v>40</v>
      </c>
    </row>
    <row r="137" spans="1:9" x14ac:dyDescent="0.25">
      <c r="A137" t="s">
        <v>9</v>
      </c>
      <c r="B137" t="s">
        <v>263</v>
      </c>
      <c r="C137" t="s">
        <v>267</v>
      </c>
      <c r="D137" t="s">
        <v>162</v>
      </c>
      <c r="E137" t="s">
        <v>265</v>
      </c>
      <c r="F137" t="s">
        <v>266</v>
      </c>
      <c r="G137" t="s">
        <v>15</v>
      </c>
      <c r="H137" t="str">
        <f>"21-AUG-24"</f>
        <v>21-AUG-24</v>
      </c>
      <c r="I137" t="s">
        <v>40</v>
      </c>
    </row>
    <row r="138" spans="1:9" x14ac:dyDescent="0.25">
      <c r="A138" t="s">
        <v>9</v>
      </c>
      <c r="B138" t="s">
        <v>263</v>
      </c>
      <c r="C138" t="s">
        <v>268</v>
      </c>
      <c r="D138" t="s">
        <v>162</v>
      </c>
      <c r="E138" t="s">
        <v>265</v>
      </c>
      <c r="F138" t="s">
        <v>266</v>
      </c>
      <c r="G138" t="s">
        <v>15</v>
      </c>
      <c r="H138" t="str">
        <f>"21-AUG-24"</f>
        <v>21-AUG-24</v>
      </c>
      <c r="I138" t="s">
        <v>40</v>
      </c>
    </row>
    <row r="139" spans="1:9" x14ac:dyDescent="0.25">
      <c r="A139" t="s">
        <v>9</v>
      </c>
      <c r="B139" t="s">
        <v>263</v>
      </c>
      <c r="C139" t="s">
        <v>269</v>
      </c>
      <c r="D139" t="s">
        <v>162</v>
      </c>
      <c r="E139" t="s">
        <v>265</v>
      </c>
      <c r="F139" t="s">
        <v>266</v>
      </c>
      <c r="G139" t="s">
        <v>15</v>
      </c>
      <c r="H139" t="str">
        <f>"19-AUG-24"</f>
        <v>19-AUG-24</v>
      </c>
      <c r="I139" t="s">
        <v>40</v>
      </c>
    </row>
    <row r="140" spans="1:9" x14ac:dyDescent="0.25">
      <c r="A140" t="s">
        <v>9</v>
      </c>
      <c r="B140" t="s">
        <v>263</v>
      </c>
      <c r="C140" t="s">
        <v>270</v>
      </c>
      <c r="D140" t="s">
        <v>162</v>
      </c>
      <c r="E140" t="s">
        <v>265</v>
      </c>
      <c r="F140" t="s">
        <v>266</v>
      </c>
      <c r="G140" t="s">
        <v>15</v>
      </c>
      <c r="H140" t="str">
        <f>"16-AUG-24"</f>
        <v>16-AUG-24</v>
      </c>
      <c r="I140" t="s">
        <v>40</v>
      </c>
    </row>
    <row r="141" spans="1:9" x14ac:dyDescent="0.25">
      <c r="A141" t="s">
        <v>9</v>
      </c>
      <c r="B141" t="s">
        <v>263</v>
      </c>
      <c r="C141" t="s">
        <v>271</v>
      </c>
      <c r="D141" t="s">
        <v>162</v>
      </c>
      <c r="E141" t="s">
        <v>265</v>
      </c>
      <c r="F141" t="s">
        <v>266</v>
      </c>
      <c r="G141" t="s">
        <v>15</v>
      </c>
      <c r="H141" t="str">
        <f>"15-AUG-24"</f>
        <v>15-AUG-24</v>
      </c>
      <c r="I141" t="s">
        <v>40</v>
      </c>
    </row>
    <row r="142" spans="1:9" x14ac:dyDescent="0.25">
      <c r="A142" t="s">
        <v>9</v>
      </c>
      <c r="B142" t="s">
        <v>263</v>
      </c>
      <c r="C142" t="s">
        <v>272</v>
      </c>
      <c r="D142" t="s">
        <v>162</v>
      </c>
      <c r="E142" t="s">
        <v>265</v>
      </c>
      <c r="F142" t="s">
        <v>266</v>
      </c>
      <c r="G142" t="s">
        <v>15</v>
      </c>
      <c r="H142" t="str">
        <f>"12-MAR-24"</f>
        <v>12-MAR-24</v>
      </c>
      <c r="I142" t="s">
        <v>40</v>
      </c>
    </row>
    <row r="143" spans="1:9" x14ac:dyDescent="0.25">
      <c r="A143" t="s">
        <v>9</v>
      </c>
      <c r="B143" t="s">
        <v>263</v>
      </c>
      <c r="C143" t="s">
        <v>273</v>
      </c>
      <c r="D143" t="s">
        <v>162</v>
      </c>
      <c r="E143" t="s">
        <v>265</v>
      </c>
      <c r="F143" t="s">
        <v>266</v>
      </c>
      <c r="G143" t="s">
        <v>15</v>
      </c>
      <c r="H143" t="str">
        <f>"12-MAR-24"</f>
        <v>12-MAR-24</v>
      </c>
      <c r="I143" t="s">
        <v>40</v>
      </c>
    </row>
    <row r="144" spans="1:9" x14ac:dyDescent="0.25">
      <c r="A144" t="s">
        <v>9</v>
      </c>
      <c r="B144" t="s">
        <v>263</v>
      </c>
      <c r="C144" t="s">
        <v>274</v>
      </c>
      <c r="D144" t="s">
        <v>162</v>
      </c>
      <c r="E144" t="s">
        <v>265</v>
      </c>
      <c r="F144" t="s">
        <v>266</v>
      </c>
      <c r="G144" t="s">
        <v>15</v>
      </c>
      <c r="H144" t="str">
        <f>"11-MAR-24"</f>
        <v>11-MAR-24</v>
      </c>
      <c r="I144" t="s">
        <v>40</v>
      </c>
    </row>
    <row r="145" spans="1:9" x14ac:dyDescent="0.25">
      <c r="A145" t="s">
        <v>9</v>
      </c>
      <c r="B145" t="s">
        <v>263</v>
      </c>
      <c r="C145" t="s">
        <v>275</v>
      </c>
      <c r="D145" t="s">
        <v>162</v>
      </c>
      <c r="E145" t="s">
        <v>265</v>
      </c>
      <c r="F145" t="s">
        <v>266</v>
      </c>
      <c r="G145" t="s">
        <v>15</v>
      </c>
      <c r="H145" t="str">
        <f>"04-MAR-24"</f>
        <v>04-MAR-24</v>
      </c>
      <c r="I145" t="s">
        <v>40</v>
      </c>
    </row>
    <row r="146" spans="1:9" x14ac:dyDescent="0.25">
      <c r="A146" t="s">
        <v>9</v>
      </c>
      <c r="B146" t="s">
        <v>263</v>
      </c>
      <c r="C146" t="s">
        <v>276</v>
      </c>
      <c r="D146" t="s">
        <v>162</v>
      </c>
      <c r="E146" t="s">
        <v>265</v>
      </c>
      <c r="F146" t="s">
        <v>266</v>
      </c>
      <c r="G146" t="s">
        <v>15</v>
      </c>
      <c r="H146" t="str">
        <f>"29-FEB-24"</f>
        <v>29-FEB-24</v>
      </c>
      <c r="I146" t="s">
        <v>40</v>
      </c>
    </row>
    <row r="147" spans="1:9" x14ac:dyDescent="0.25">
      <c r="A147" t="s">
        <v>9</v>
      </c>
      <c r="B147" t="s">
        <v>263</v>
      </c>
      <c r="C147" t="s">
        <v>277</v>
      </c>
      <c r="D147" t="s">
        <v>162</v>
      </c>
      <c r="E147" t="s">
        <v>265</v>
      </c>
      <c r="F147" t="s">
        <v>266</v>
      </c>
      <c r="G147" t="s">
        <v>15</v>
      </c>
      <c r="H147" t="str">
        <f>"29-FEB-24"</f>
        <v>29-FEB-24</v>
      </c>
      <c r="I147" t="s">
        <v>40</v>
      </c>
    </row>
    <row r="148" spans="1:9" x14ac:dyDescent="0.25">
      <c r="A148" t="s">
        <v>9</v>
      </c>
      <c r="B148" t="s">
        <v>263</v>
      </c>
      <c r="C148" t="s">
        <v>278</v>
      </c>
      <c r="D148" t="s">
        <v>162</v>
      </c>
      <c r="E148" t="s">
        <v>265</v>
      </c>
      <c r="F148" t="s">
        <v>266</v>
      </c>
      <c r="G148" t="s">
        <v>15</v>
      </c>
      <c r="H148" t="str">
        <f>"04-MAR-24"</f>
        <v>04-MAR-24</v>
      </c>
      <c r="I148" t="s">
        <v>40</v>
      </c>
    </row>
    <row r="149" spans="1:9" x14ac:dyDescent="0.25">
      <c r="A149" t="s">
        <v>9</v>
      </c>
      <c r="B149" t="s">
        <v>263</v>
      </c>
      <c r="C149" t="s">
        <v>279</v>
      </c>
      <c r="D149" t="s">
        <v>162</v>
      </c>
      <c r="E149" t="s">
        <v>265</v>
      </c>
      <c r="F149" t="s">
        <v>266</v>
      </c>
      <c r="G149" t="s">
        <v>15</v>
      </c>
      <c r="H149" t="str">
        <f>"19-AUG-24"</f>
        <v>19-AUG-24</v>
      </c>
      <c r="I149" t="s">
        <v>40</v>
      </c>
    </row>
    <row r="150" spans="1:9" x14ac:dyDescent="0.25">
      <c r="A150" t="s">
        <v>9</v>
      </c>
      <c r="B150" t="s">
        <v>263</v>
      </c>
      <c r="C150" t="s">
        <v>280</v>
      </c>
      <c r="D150" t="s">
        <v>162</v>
      </c>
      <c r="E150" t="s">
        <v>265</v>
      </c>
      <c r="F150" t="s">
        <v>266</v>
      </c>
      <c r="G150" t="s">
        <v>15</v>
      </c>
      <c r="H150" t="str">
        <f>"20-AUG-24"</f>
        <v>20-AUG-24</v>
      </c>
      <c r="I150" t="s">
        <v>40</v>
      </c>
    </row>
    <row r="151" spans="1:9" x14ac:dyDescent="0.25">
      <c r="A151" t="s">
        <v>9</v>
      </c>
      <c r="B151" t="s">
        <v>41</v>
      </c>
      <c r="C151" t="s">
        <v>281</v>
      </c>
      <c r="D151" t="s">
        <v>162</v>
      </c>
      <c r="E151" t="s">
        <v>282</v>
      </c>
      <c r="F151" t="s">
        <v>283</v>
      </c>
      <c r="G151" t="s">
        <v>15</v>
      </c>
      <c r="H151" t="str">
        <f>"22-AUG-24"</f>
        <v>22-AUG-24</v>
      </c>
      <c r="I151" t="s">
        <v>44</v>
      </c>
    </row>
    <row r="152" spans="1:9" x14ac:dyDescent="0.25">
      <c r="A152" t="s">
        <v>9</v>
      </c>
      <c r="B152" t="s">
        <v>41</v>
      </c>
      <c r="C152" t="s">
        <v>284</v>
      </c>
      <c r="D152" t="s">
        <v>162</v>
      </c>
      <c r="E152" t="s">
        <v>282</v>
      </c>
      <c r="F152" t="s">
        <v>283</v>
      </c>
      <c r="G152" t="s">
        <v>15</v>
      </c>
      <c r="H152" t="str">
        <f>"22-SEP-24"</f>
        <v>22-SEP-24</v>
      </c>
      <c r="I152" t="s">
        <v>44</v>
      </c>
    </row>
    <row r="153" spans="1:9" x14ac:dyDescent="0.25">
      <c r="A153" t="s">
        <v>9</v>
      </c>
      <c r="B153" t="s">
        <v>41</v>
      </c>
      <c r="C153" t="s">
        <v>285</v>
      </c>
      <c r="D153" t="s">
        <v>162</v>
      </c>
      <c r="E153" t="s">
        <v>282</v>
      </c>
      <c r="F153" t="s">
        <v>283</v>
      </c>
      <c r="G153" t="s">
        <v>15</v>
      </c>
      <c r="H153" t="str">
        <f>"20-AUG-24"</f>
        <v>20-AUG-24</v>
      </c>
      <c r="I153" t="s">
        <v>44</v>
      </c>
    </row>
    <row r="154" spans="1:9" x14ac:dyDescent="0.25">
      <c r="A154" t="s">
        <v>9</v>
      </c>
      <c r="B154" t="s">
        <v>31</v>
      </c>
      <c r="C154" t="s">
        <v>286</v>
      </c>
      <c r="D154" t="s">
        <v>287</v>
      </c>
      <c r="E154">
        <v>4</v>
      </c>
      <c r="F154" t="s">
        <v>288</v>
      </c>
      <c r="G154" t="s">
        <v>39</v>
      </c>
      <c r="H154" t="str">
        <f>"18-SEP-24"</f>
        <v>18-SEP-24</v>
      </c>
      <c r="I154" t="s">
        <v>22</v>
      </c>
    </row>
    <row r="155" spans="1:9" x14ac:dyDescent="0.25">
      <c r="A155" t="s">
        <v>9</v>
      </c>
      <c r="B155" t="s">
        <v>10</v>
      </c>
      <c r="C155" t="s">
        <v>289</v>
      </c>
      <c r="D155" t="s">
        <v>287</v>
      </c>
      <c r="E155">
        <v>5</v>
      </c>
      <c r="F155" t="s">
        <v>290</v>
      </c>
      <c r="G155" t="s">
        <v>15</v>
      </c>
      <c r="H155" t="str">
        <f>"07-SEP-24"</f>
        <v>07-SEP-24</v>
      </c>
      <c r="I155" t="s">
        <v>16</v>
      </c>
    </row>
    <row r="156" spans="1:9" x14ac:dyDescent="0.25">
      <c r="A156" t="s">
        <v>291</v>
      </c>
      <c r="B156" t="s">
        <v>23</v>
      </c>
      <c r="C156" t="s">
        <v>292</v>
      </c>
      <c r="D156" t="s">
        <v>19</v>
      </c>
      <c r="E156" t="s">
        <v>25</v>
      </c>
      <c r="F156" t="s">
        <v>26</v>
      </c>
      <c r="G156" t="s">
        <v>39</v>
      </c>
      <c r="H156" t="str">
        <f>"26-SEP-24"</f>
        <v>26-SEP-24</v>
      </c>
      <c r="I156" t="s">
        <v>27</v>
      </c>
    </row>
    <row r="157" spans="1:9" x14ac:dyDescent="0.25">
      <c r="A157" t="s">
        <v>291</v>
      </c>
      <c r="B157" t="s">
        <v>41</v>
      </c>
      <c r="C157" t="s">
        <v>293</v>
      </c>
      <c r="D157" t="s">
        <v>77</v>
      </c>
      <c r="E157" t="s">
        <v>103</v>
      </c>
      <c r="F157" t="s">
        <v>294</v>
      </c>
      <c r="G157" t="s">
        <v>39</v>
      </c>
      <c r="H157" t="str">
        <f>"10-JUL-24"</f>
        <v>10-JUL-24</v>
      </c>
      <c r="I157" t="s">
        <v>22</v>
      </c>
    </row>
    <row r="158" spans="1:9" x14ac:dyDescent="0.25">
      <c r="A158" t="s">
        <v>291</v>
      </c>
      <c r="B158" t="s">
        <v>10</v>
      </c>
      <c r="C158" t="s">
        <v>295</v>
      </c>
      <c r="D158" t="s">
        <v>77</v>
      </c>
      <c r="E158" t="s">
        <v>130</v>
      </c>
      <c r="F158" t="s">
        <v>296</v>
      </c>
      <c r="G158" t="s">
        <v>39</v>
      </c>
      <c r="H158" t="str">
        <f>"19-AUG-24"</f>
        <v>19-AUG-24</v>
      </c>
      <c r="I158" t="s">
        <v>22</v>
      </c>
    </row>
    <row r="159" spans="1:9" x14ac:dyDescent="0.25">
      <c r="A159" t="s">
        <v>291</v>
      </c>
      <c r="B159" t="s">
        <v>101</v>
      </c>
      <c r="C159" t="s">
        <v>297</v>
      </c>
      <c r="D159" t="s">
        <v>158</v>
      </c>
      <c r="G159" t="s">
        <v>39</v>
      </c>
      <c r="H159" t="str">
        <f>"14-OCT-14"</f>
        <v>14-OCT-14</v>
      </c>
      <c r="I159" t="s">
        <v>34</v>
      </c>
    </row>
    <row r="160" spans="1:9" x14ac:dyDescent="0.25">
      <c r="A160" t="s">
        <v>291</v>
      </c>
      <c r="B160" t="s">
        <v>63</v>
      </c>
      <c r="C160" t="s">
        <v>298</v>
      </c>
      <c r="D160" t="s">
        <v>158</v>
      </c>
      <c r="G160" t="s">
        <v>39</v>
      </c>
      <c r="H160" t="str">
        <f>"24-JUL-24"</f>
        <v>24-JUL-24</v>
      </c>
      <c r="I160" t="s">
        <v>34</v>
      </c>
    </row>
    <row r="161" spans="1:9" x14ac:dyDescent="0.25">
      <c r="A161" t="s">
        <v>291</v>
      </c>
      <c r="B161" t="s">
        <v>63</v>
      </c>
      <c r="C161" t="s">
        <v>299</v>
      </c>
      <c r="D161" t="s">
        <v>158</v>
      </c>
      <c r="G161" t="s">
        <v>39</v>
      </c>
      <c r="H161" t="str">
        <f>"26-JUN-24"</f>
        <v>26-JUN-24</v>
      </c>
      <c r="I161" t="s">
        <v>62</v>
      </c>
    </row>
    <row r="162" spans="1:9" x14ac:dyDescent="0.25">
      <c r="A162" t="s">
        <v>291</v>
      </c>
      <c r="B162" t="s">
        <v>10</v>
      </c>
      <c r="C162" t="s">
        <v>300</v>
      </c>
      <c r="D162" t="s">
        <v>301</v>
      </c>
      <c r="E162" t="s">
        <v>173</v>
      </c>
      <c r="F162" t="s">
        <v>302</v>
      </c>
      <c r="G162" t="s">
        <v>15</v>
      </c>
      <c r="H162" t="str">
        <f>"10-JUN-24"</f>
        <v>10-JUN-24</v>
      </c>
      <c r="I162" t="s">
        <v>22</v>
      </c>
    </row>
    <row r="163" spans="1:9" x14ac:dyDescent="0.25">
      <c r="A163" t="s">
        <v>291</v>
      </c>
      <c r="B163" t="s">
        <v>10</v>
      </c>
      <c r="C163" t="s">
        <v>303</v>
      </c>
      <c r="D163" t="s">
        <v>162</v>
      </c>
      <c r="E163" t="s">
        <v>173</v>
      </c>
      <c r="F163" t="s">
        <v>178</v>
      </c>
      <c r="G163" t="s">
        <v>39</v>
      </c>
      <c r="H163" t="str">
        <f>"09-SEP-15"</f>
        <v>09-SEP-15</v>
      </c>
      <c r="I163" t="s">
        <v>34</v>
      </c>
    </row>
    <row r="164" spans="1:9" x14ac:dyDescent="0.25">
      <c r="A164" t="s">
        <v>291</v>
      </c>
      <c r="B164" t="s">
        <v>10</v>
      </c>
      <c r="C164" t="s">
        <v>304</v>
      </c>
      <c r="D164" t="s">
        <v>162</v>
      </c>
      <c r="E164" t="s">
        <v>173</v>
      </c>
      <c r="F164" t="s">
        <v>178</v>
      </c>
      <c r="G164" t="s">
        <v>15</v>
      </c>
      <c r="H164" t="str">
        <f>"16-OCT-23"</f>
        <v>16-OCT-23</v>
      </c>
      <c r="I164" t="s">
        <v>44</v>
      </c>
    </row>
    <row r="165" spans="1:9" x14ac:dyDescent="0.25">
      <c r="A165" t="s">
        <v>291</v>
      </c>
      <c r="B165" t="s">
        <v>10</v>
      </c>
      <c r="C165" t="s">
        <v>305</v>
      </c>
      <c r="D165" t="s">
        <v>162</v>
      </c>
      <c r="E165" t="s">
        <v>173</v>
      </c>
      <c r="F165" t="s">
        <v>183</v>
      </c>
      <c r="G165" t="s">
        <v>15</v>
      </c>
      <c r="H165" t="str">
        <f>"03-OCT-23"</f>
        <v>03-OCT-23</v>
      </c>
      <c r="I165" t="s">
        <v>40</v>
      </c>
    </row>
    <row r="166" spans="1:9" x14ac:dyDescent="0.25">
      <c r="A166" t="s">
        <v>291</v>
      </c>
      <c r="B166" t="s">
        <v>10</v>
      </c>
      <c r="C166" t="s">
        <v>306</v>
      </c>
      <c r="D166" t="s">
        <v>162</v>
      </c>
      <c r="E166" t="s">
        <v>173</v>
      </c>
      <c r="F166" t="s">
        <v>183</v>
      </c>
      <c r="G166" t="s">
        <v>15</v>
      </c>
      <c r="H166" t="str">
        <f>"02-OCT-23"</f>
        <v>02-OCT-23</v>
      </c>
      <c r="I166" t="s">
        <v>40</v>
      </c>
    </row>
    <row r="167" spans="1:9" x14ac:dyDescent="0.25">
      <c r="A167" t="s">
        <v>291</v>
      </c>
      <c r="B167" t="s">
        <v>10</v>
      </c>
      <c r="C167" t="s">
        <v>307</v>
      </c>
      <c r="D167" t="s">
        <v>162</v>
      </c>
      <c r="E167" t="s">
        <v>173</v>
      </c>
      <c r="F167" t="s">
        <v>183</v>
      </c>
      <c r="G167" t="s">
        <v>15</v>
      </c>
      <c r="H167" t="str">
        <f>"02-OCT-23"</f>
        <v>02-OCT-23</v>
      </c>
      <c r="I167" t="s">
        <v>40</v>
      </c>
    </row>
    <row r="168" spans="1:9" x14ac:dyDescent="0.25">
      <c r="A168" t="s">
        <v>291</v>
      </c>
      <c r="B168" t="s">
        <v>263</v>
      </c>
      <c r="C168" t="s">
        <v>308</v>
      </c>
      <c r="D168" t="s">
        <v>162</v>
      </c>
      <c r="E168" t="s">
        <v>265</v>
      </c>
      <c r="F168" t="s">
        <v>266</v>
      </c>
      <c r="G168" t="s">
        <v>39</v>
      </c>
      <c r="H168" t="str">
        <f>"28-FEB-24"</f>
        <v>28-FEB-24</v>
      </c>
      <c r="I168" t="s">
        <v>62</v>
      </c>
    </row>
    <row r="169" spans="1:9" x14ac:dyDescent="0.25">
      <c r="A169" t="s">
        <v>291</v>
      </c>
      <c r="B169" t="s">
        <v>41</v>
      </c>
      <c r="C169" t="s">
        <v>309</v>
      </c>
      <c r="D169" t="s">
        <v>162</v>
      </c>
      <c r="E169" t="s">
        <v>282</v>
      </c>
      <c r="F169" t="s">
        <v>283</v>
      </c>
      <c r="G169" t="s">
        <v>15</v>
      </c>
      <c r="H169" t="str">
        <f>"22-AUG-24"</f>
        <v>22-AUG-24</v>
      </c>
      <c r="I169" t="s">
        <v>44</v>
      </c>
    </row>
    <row r="170" spans="1:9" x14ac:dyDescent="0.25">
      <c r="A170" t="s">
        <v>291</v>
      </c>
      <c r="B170" t="s">
        <v>41</v>
      </c>
      <c r="C170" t="s">
        <v>310</v>
      </c>
      <c r="D170" t="s">
        <v>162</v>
      </c>
      <c r="E170" t="s">
        <v>282</v>
      </c>
      <c r="F170" t="s">
        <v>283</v>
      </c>
      <c r="G170" t="s">
        <v>15</v>
      </c>
      <c r="H170" t="str">
        <f>"20-AUG-24"</f>
        <v>20-AUG-24</v>
      </c>
      <c r="I170" t="s">
        <v>44</v>
      </c>
    </row>
    <row r="171" spans="1:9" x14ac:dyDescent="0.25">
      <c r="A171" t="s">
        <v>291</v>
      </c>
      <c r="B171" t="s">
        <v>41</v>
      </c>
      <c r="C171" t="s">
        <v>311</v>
      </c>
      <c r="D171" t="s">
        <v>162</v>
      </c>
      <c r="E171" t="s">
        <v>282</v>
      </c>
      <c r="F171" t="s">
        <v>312</v>
      </c>
      <c r="G171" t="s">
        <v>15</v>
      </c>
      <c r="H171" t="str">
        <f>"17-MAY-24"</f>
        <v>17-MAY-24</v>
      </c>
      <c r="I171" t="s">
        <v>313</v>
      </c>
    </row>
    <row r="172" spans="1:9" x14ac:dyDescent="0.25">
      <c r="A172" t="s">
        <v>291</v>
      </c>
      <c r="B172" t="s">
        <v>56</v>
      </c>
      <c r="C172" t="s">
        <v>314</v>
      </c>
      <c r="D172" t="s">
        <v>162</v>
      </c>
      <c r="E172" t="s">
        <v>315</v>
      </c>
      <c r="F172" t="s">
        <v>316</v>
      </c>
      <c r="G172" t="s">
        <v>15</v>
      </c>
      <c r="H172" t="str">
        <f>"08-APR-24"</f>
        <v>08-APR-24</v>
      </c>
      <c r="I172" t="s">
        <v>22</v>
      </c>
    </row>
    <row r="173" spans="1:9" x14ac:dyDescent="0.25">
      <c r="A173" t="s">
        <v>291</v>
      </c>
      <c r="B173" t="s">
        <v>10</v>
      </c>
      <c r="C173" t="s">
        <v>317</v>
      </c>
      <c r="D173" t="s">
        <v>287</v>
      </c>
      <c r="E173">
        <v>5</v>
      </c>
      <c r="F173" t="s">
        <v>318</v>
      </c>
      <c r="G173" t="s">
        <v>15</v>
      </c>
      <c r="H173" t="str">
        <f>"25-SEP-24"</f>
        <v>25-SEP-24</v>
      </c>
      <c r="I173" t="s">
        <v>319</v>
      </c>
    </row>
    <row r="176" spans="1:9" x14ac:dyDescent="0.25">
      <c r="A176" t="s">
        <v>320</v>
      </c>
      <c r="B176" t="s">
        <v>321</v>
      </c>
    </row>
    <row r="177" spans="1:2" x14ac:dyDescent="0.25">
      <c r="A177" t="s">
        <v>12</v>
      </c>
      <c r="B177">
        <v>1</v>
      </c>
    </row>
    <row r="178" spans="1:2" x14ac:dyDescent="0.25">
      <c r="A178" t="s">
        <v>19</v>
      </c>
      <c r="B178">
        <v>22</v>
      </c>
    </row>
    <row r="179" spans="1:2" x14ac:dyDescent="0.25">
      <c r="A179" t="s">
        <v>69</v>
      </c>
      <c r="B179">
        <v>5</v>
      </c>
    </row>
    <row r="180" spans="1:2" x14ac:dyDescent="0.25">
      <c r="A180" t="s">
        <v>77</v>
      </c>
      <c r="B180">
        <v>45</v>
      </c>
    </row>
    <row r="181" spans="1:2" x14ac:dyDescent="0.25">
      <c r="A181" t="s">
        <v>158</v>
      </c>
      <c r="B181">
        <v>5</v>
      </c>
    </row>
    <row r="182" spans="1:2" x14ac:dyDescent="0.25">
      <c r="A182" t="s">
        <v>301</v>
      </c>
      <c r="B182">
        <v>1</v>
      </c>
    </row>
    <row r="183" spans="1:2" x14ac:dyDescent="0.25">
      <c r="A183" t="s">
        <v>162</v>
      </c>
      <c r="B183">
        <v>90</v>
      </c>
    </row>
    <row r="184" spans="1:2" x14ac:dyDescent="0.25">
      <c r="A184" t="s">
        <v>287</v>
      </c>
      <c r="B184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noncompliance_11122025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James, William P</dc:creator>
  <cp:lastModifiedBy>James, William P</cp:lastModifiedBy>
  <dcterms:created xsi:type="dcterms:W3CDTF">2025-11-12T14:19:32Z</dcterms:created>
  <dcterms:modified xsi:type="dcterms:W3CDTF">2025-11-12T14:19:32Z</dcterms:modified>
</cp:coreProperties>
</file>