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lmfcop3fp02vm.blm.doi.net\users$\wjames\My Documents\Projects\Reports\"/>
    </mc:Choice>
  </mc:AlternateContent>
  <xr:revisionPtr revIDLastSave="0" documentId="8_{DBD2A26A-81A6-45F7-A365-44042A943B4F}" xr6:coauthVersionLast="47" xr6:coauthVersionMax="47" xr10:uidLastSave="{00000000-0000-0000-0000-000000000000}"/>
  <bookViews>
    <workbookView xWindow="3510" yWindow="3510" windowWidth="21600" windowHeight="11835"/>
  </bookViews>
  <sheets>
    <sheet name="noncompliance_04222024" sheetId="1" r:id="rId1"/>
  </sheets>
  <calcPr calcId="0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</calcChain>
</file>

<file path=xl/sharedStrings.xml><?xml version="1.0" encoding="utf-8"?>
<sst xmlns="http://schemas.openxmlformats.org/spreadsheetml/2006/main" count="1143" uniqueCount="314">
  <si>
    <t>Category</t>
  </si>
  <si>
    <t>State</t>
  </si>
  <si>
    <t>Station</t>
  </si>
  <si>
    <t>Agency</t>
  </si>
  <si>
    <t>Region</t>
  </si>
  <si>
    <t>Unit</t>
  </si>
  <si>
    <t>Maint Std</t>
  </si>
  <si>
    <t>Last Maint</t>
  </si>
  <si>
    <t>Contract</t>
  </si>
  <si>
    <t>Permanent</t>
  </si>
  <si>
    <t>CO</t>
  </si>
  <si>
    <t>COPPER GULCH, CO (32599266)</t>
  </si>
  <si>
    <t>BLM</t>
  </si>
  <si>
    <t>R7 Upper CO Basin</t>
  </si>
  <si>
    <t>CANON CITY</t>
  </si>
  <si>
    <t>Y</t>
  </si>
  <si>
    <t>Full BLM</t>
  </si>
  <si>
    <t>FOUR MILE, CO (3293D45A)</t>
  </si>
  <si>
    <t>MOCKINGBIRD, CO (32939750)</t>
  </si>
  <si>
    <t>DURANGO</t>
  </si>
  <si>
    <t>DRY CREEK BASIN, CO (32B7BBBA)</t>
  </si>
  <si>
    <t>UT</t>
  </si>
  <si>
    <t>BRYSON CANYON, UT (325F622C)</t>
  </si>
  <si>
    <t>MOAB</t>
  </si>
  <si>
    <t>KANE GULCH, UT (3255A660)</t>
  </si>
  <si>
    <t>FLATTOP MOUNTAIN, UT (325F57B6)</t>
  </si>
  <si>
    <t>NUCLA, CO (3251D5CA)</t>
  </si>
  <si>
    <t>MONTROSE</t>
  </si>
  <si>
    <t>JAY, CO (324AC28A)</t>
  </si>
  <si>
    <t>CA</t>
  </si>
  <si>
    <t>BURNS CANYON, CA (325775FC)</t>
  </si>
  <si>
    <t>R8 Lower CO Basin</t>
  </si>
  <si>
    <t>CA DESERT DISTRICT</t>
  </si>
  <si>
    <t>OR</t>
  </si>
  <si>
    <t>HIGH POINT, OR (324B5512)</t>
  </si>
  <si>
    <t>R9 Columbia Pac NW</t>
  </si>
  <si>
    <t>EUGENE</t>
  </si>
  <si>
    <t>OAK SPRINGS, UT (32D3948C)</t>
  </si>
  <si>
    <t>DOD</t>
  </si>
  <si>
    <t>USA</t>
  </si>
  <si>
    <t>CAMP WILLIAMS</t>
  </si>
  <si>
    <t>Other</t>
  </si>
  <si>
    <t>TICKVILLE, UT (AAC49208)</t>
  </si>
  <si>
    <t>TN</t>
  </si>
  <si>
    <t>FORT CAMPBELL, TN (C50003F6)</t>
  </si>
  <si>
    <t>FORT CAMPBELL</t>
  </si>
  <si>
    <t>FTS FES</t>
  </si>
  <si>
    <t>HI</t>
  </si>
  <si>
    <t>PTA KEAMUKU, HI (328FB7BE)</t>
  </si>
  <si>
    <t>SCHOFIELD BARRACKS</t>
  </si>
  <si>
    <t>Depot BLM</t>
  </si>
  <si>
    <t>PTA EAST, HI (3266D18E)</t>
  </si>
  <si>
    <t>PTA WEST, HI (32667176)</t>
  </si>
  <si>
    <t>PTA RANGE 17, HI (3279630C)</t>
  </si>
  <si>
    <t>PTA KIPUKA ALALA, HI (32666200)</t>
  </si>
  <si>
    <t>WA</t>
  </si>
  <si>
    <t>FAIRCHILD 36 RQF, WA (AA1094C8)</t>
  </si>
  <si>
    <t>USAF</t>
  </si>
  <si>
    <t>FAIRCHILD</t>
  </si>
  <si>
    <t>N</t>
  </si>
  <si>
    <t>None</t>
  </si>
  <si>
    <t>ID</t>
  </si>
  <si>
    <t>JUNIPER BUTTE BOMB RANGE, ID (32D3F16A)</t>
  </si>
  <si>
    <t>MT HOME AFB</t>
  </si>
  <si>
    <t>SAN CLEMENTE NRO, CA (93305406)</t>
  </si>
  <si>
    <t>USN</t>
  </si>
  <si>
    <t>SAN DIEGO NAVEL BASE</t>
  </si>
  <si>
    <t>SAYLOR CREEK BOMB RANGE, ID (32D403DA)</t>
  </si>
  <si>
    <t>NM</t>
  </si>
  <si>
    <t>BOSQUE, NM (837141D2)</t>
  </si>
  <si>
    <t>FWS</t>
  </si>
  <si>
    <t>REGION 2</t>
  </si>
  <si>
    <t>BOSQUE DEL APACHE</t>
  </si>
  <si>
    <t>Modified BLM</t>
  </si>
  <si>
    <t>SEVILLETA, NM (837933E4)</t>
  </si>
  <si>
    <t>SEVILLETA NWR</t>
  </si>
  <si>
    <t>IN</t>
  </si>
  <si>
    <t>BIG OAKS, IN (8375E410)</t>
  </si>
  <si>
    <t>REGION 3</t>
  </si>
  <si>
    <t>BIG OAKS NWR</t>
  </si>
  <si>
    <t>NC</t>
  </si>
  <si>
    <t>CEDAR ISLAND, NC (323112E6)</t>
  </si>
  <si>
    <t>REGION 4</t>
  </si>
  <si>
    <t>CEDAR ISLAND NWR</t>
  </si>
  <si>
    <t>FTS AOM</t>
  </si>
  <si>
    <t>AK</t>
  </si>
  <si>
    <t>DRY BAY, AK (39622514)</t>
  </si>
  <si>
    <t>NPS</t>
  </si>
  <si>
    <t>ALASKA</t>
  </si>
  <si>
    <t>SEAN Southeast AK Nt</t>
  </si>
  <si>
    <t>TANA KNOB, AK (3960709C)</t>
  </si>
  <si>
    <t>WRANGLE ST. ALIAS NP</t>
  </si>
  <si>
    <t>AZ</t>
  </si>
  <si>
    <t>BRIGHT ANGEL, AZ (FA4520F4)</t>
  </si>
  <si>
    <t>INTERMOUNTAIN</t>
  </si>
  <si>
    <t>GRAND CANYON NP</t>
  </si>
  <si>
    <t>WUPATKI SW, AZ (FA65B478)</t>
  </si>
  <si>
    <t>WUPATKI NM</t>
  </si>
  <si>
    <t>WY</t>
  </si>
  <si>
    <t>MAMMOTH, WY (32842174)</t>
  </si>
  <si>
    <t>YELLOWSTONE NP</t>
  </si>
  <si>
    <t>OLD FAITHFUL, WY (328F72A0)</t>
  </si>
  <si>
    <t>BAILLY, IN (FA66B376)</t>
  </si>
  <si>
    <t>MIDWEST</t>
  </si>
  <si>
    <t>INDIANA DUNES N.LAKE</t>
  </si>
  <si>
    <t>MI</t>
  </si>
  <si>
    <t>WINDIGO, MI (FA4136B8)</t>
  </si>
  <si>
    <t>ISLE ROYALE NP</t>
  </si>
  <si>
    <t>NORTH MANITOU, MI (3274D3E4)</t>
  </si>
  <si>
    <t>SLEEPING BEAR DUNES</t>
  </si>
  <si>
    <t>MD</t>
  </si>
  <si>
    <t>ANTIETAM NB, MD (FA64A5F4)</t>
  </si>
  <si>
    <t>NATIONAL CAPITAL</t>
  </si>
  <si>
    <t>ANTIETAM NB</t>
  </si>
  <si>
    <t>SANTA BARBARA, CA (FA61D4A4)</t>
  </si>
  <si>
    <t>PACIFIC WEST</t>
  </si>
  <si>
    <t>CHANNEL ISLAND NP</t>
  </si>
  <si>
    <t>SANTA ROSA ISLAND, CA (FA45E5EA)</t>
  </si>
  <si>
    <t>SANTA CRUZ ISLAND, CA (FA45F69C)</t>
  </si>
  <si>
    <t>ANACAPA ISLAND, CA (FA651480)</t>
  </si>
  <si>
    <t>STEHEKIN-AIRSTRIP, WA (FA411054)</t>
  </si>
  <si>
    <t>NORTH CASCADES NP</t>
  </si>
  <si>
    <t>OLEMA VALLEY, CA (3287D6FE)</t>
  </si>
  <si>
    <t>POINT REYES N.SEASH.</t>
  </si>
  <si>
    <t>NPS ENGLISH CAMP, WA (32A025A0)</t>
  </si>
  <si>
    <t>SAN JUAN ISLAND NHP</t>
  </si>
  <si>
    <t>MULE MOUNTAIN, CA (FA61C7D2)</t>
  </si>
  <si>
    <t>WHISKEYTOWN NRA</t>
  </si>
  <si>
    <t>WHISKEYTOWN HQ#2, CA (FA410322)</t>
  </si>
  <si>
    <t>INDIAN GRAVE, TN (FA419640)</t>
  </si>
  <si>
    <t>SOUTHEAST</t>
  </si>
  <si>
    <t>GREAT SMOKEY MTNS NP</t>
  </si>
  <si>
    <t>CHEROKEE, NC (FA418536)</t>
  </si>
  <si>
    <t>SC</t>
  </si>
  <si>
    <t>KINGS MOUNTAIN, SC (FA6581E2)</t>
  </si>
  <si>
    <t>KINGS MOUNTAIN</t>
  </si>
  <si>
    <t>NWS IWOS 1(JAY'S CABIN), ID (AAB705C8)</t>
  </si>
  <si>
    <t>NWS</t>
  </si>
  <si>
    <t>BOISE WFO, ID (32B163CE)</t>
  </si>
  <si>
    <t>KLAMATH, CA (32B57582)</t>
  </si>
  <si>
    <t>OTHR</t>
  </si>
  <si>
    <t>CALIFORNIA</t>
  </si>
  <si>
    <t>PACIFIC POWER</t>
  </si>
  <si>
    <t>Warranty</t>
  </si>
  <si>
    <t>SMITH RIVER, CA (32B58506)</t>
  </si>
  <si>
    <t>MT</t>
  </si>
  <si>
    <t>ZONOLITE, MT (B92002B8)</t>
  </si>
  <si>
    <t>MONTANA</t>
  </si>
  <si>
    <t>EPA HAZMAT</t>
  </si>
  <si>
    <t>AR</t>
  </si>
  <si>
    <t>UAM, AR (328BA1F2)</t>
  </si>
  <si>
    <t>S&amp;PF</t>
  </si>
  <si>
    <t>ARKANSAS</t>
  </si>
  <si>
    <t>ARKANSAS FORESTRY</t>
  </si>
  <si>
    <t>SHERIDAN, AR (072016F6)</t>
  </si>
  <si>
    <t>GUY, AR (0720236C)</t>
  </si>
  <si>
    <t>BLUFF CITY, AR (07200580)</t>
  </si>
  <si>
    <t>BEVERLY HILLS, CA (CA41E68E)</t>
  </si>
  <si>
    <t>BEVERLY HILLS</t>
  </si>
  <si>
    <t>HORNBROOK, CA (32B47778)</t>
  </si>
  <si>
    <t>CDF</t>
  </si>
  <si>
    <t>SANJOSE, CA (32905540)</t>
  </si>
  <si>
    <t>CAMPO SECO, CA (CA2C31B2)</t>
  </si>
  <si>
    <t>EAST BAY M.U.D.</t>
  </si>
  <si>
    <t>SADDLEBACK BUTTE, CA (CA421104)</t>
  </si>
  <si>
    <t>LOS ANGELES COUNTY</t>
  </si>
  <si>
    <t>ACTON, CA (CA4A7044)</t>
  </si>
  <si>
    <t>CATALINA ISLAND, CA (32B32530)</t>
  </si>
  <si>
    <t>WOODACRE, CA (CA28E2E0)</t>
  </si>
  <si>
    <t>MARIN COUNTY</t>
  </si>
  <si>
    <t>MIDDLE PEAK, CA (CA28D77A)</t>
  </si>
  <si>
    <t>ORESTIMBA CREEK, CA (32B5FD44)</t>
  </si>
  <si>
    <t>SANTA CLARA COUNTY</t>
  </si>
  <si>
    <t>CORDOZA RIDGE, CA (A4B001F2)</t>
  </si>
  <si>
    <t>SRFD LOS ALAMOS ROAD, CA (32B87836)</t>
  </si>
  <si>
    <t>SANTA ROSA FIRE</t>
  </si>
  <si>
    <t>SRFD WHITE OAK DRIVE, CA (32B89516)</t>
  </si>
  <si>
    <t>SRFD HARVILLE ROAD, CA (32B876E4)</t>
  </si>
  <si>
    <t>SRFD STATION 1, CA (32B9DA34)</t>
  </si>
  <si>
    <t>SRFD NEWGATE COURT, CA (32B888B2)</t>
  </si>
  <si>
    <t>SRFD LLANO ROAD, CA (32B86B40)</t>
  </si>
  <si>
    <t>PULGAS, CA (CA41C062)</t>
  </si>
  <si>
    <t>SF WATER DEPT.</t>
  </si>
  <si>
    <t>POVERTY, CA (CA4092E4)</t>
  </si>
  <si>
    <t>CALAVERAS ROAD, CA (CA41D314)</t>
  </si>
  <si>
    <t>SPRING VALLEY, CA (CA40A77E)</t>
  </si>
  <si>
    <t>COLORADO CITY, CO (6200012A)</t>
  </si>
  <si>
    <t>COLORADO</t>
  </si>
  <si>
    <t>PUEBLO COUNTY</t>
  </si>
  <si>
    <t>BEULAH, CO (32B71B42)</t>
  </si>
  <si>
    <t>GA</t>
  </si>
  <si>
    <t>DAWSONVILLE, GA (3100148A)</t>
  </si>
  <si>
    <t>GEORGIA</t>
  </si>
  <si>
    <t>GEORGIA FORESTRY COM</t>
  </si>
  <si>
    <t>KANELOA, HI (32793370)</t>
  </si>
  <si>
    <t>HAWAII</t>
  </si>
  <si>
    <t>KAHOOLAWE ISLAND RC</t>
  </si>
  <si>
    <t>IA</t>
  </si>
  <si>
    <t>LOESS HILLS HITCHCOCK, IA (FD1001F4)</t>
  </si>
  <si>
    <t>IOWA</t>
  </si>
  <si>
    <t>DNR</t>
  </si>
  <si>
    <t>MN</t>
  </si>
  <si>
    <t>BAUDETTE, MN (70701330)</t>
  </si>
  <si>
    <t>MINNESOTA</t>
  </si>
  <si>
    <t>DEPT OF NATURAL RES.</t>
  </si>
  <si>
    <t>MO</t>
  </si>
  <si>
    <t>FARMINGTON, MO (573070BE)</t>
  </si>
  <si>
    <t>MISSOURI</t>
  </si>
  <si>
    <t>DEPT OF CONSERVATION</t>
  </si>
  <si>
    <t>MOUNTAIN GROVE, MO (AAB6574E)</t>
  </si>
  <si>
    <t>MOUNTAIN VIEW, MO (AAB64438)</t>
  </si>
  <si>
    <t>GUION FARM, NC (323E62E4)</t>
  </si>
  <si>
    <t>NORTH CAROLINA</t>
  </si>
  <si>
    <t>DIV. OF FOREST RES.</t>
  </si>
  <si>
    <t>MILLER, OR (6000E19C)</t>
  </si>
  <si>
    <t>OREGON</t>
  </si>
  <si>
    <t>DEPT OF FORESTRY</t>
  </si>
  <si>
    <t>MERLIN, OR (324D05A0)</t>
  </si>
  <si>
    <t>PR</t>
  </si>
  <si>
    <t>MARICAO, PR (78A01308)</t>
  </si>
  <si>
    <t>PUERTO RICO</t>
  </si>
  <si>
    <t>PR DNR</t>
  </si>
  <si>
    <t>CAMP SANTIAGO, PR (78A0007E)</t>
  </si>
  <si>
    <t>GUANICA, PR (78A02692)</t>
  </si>
  <si>
    <t>TX</t>
  </si>
  <si>
    <t>NEASLONEY WMA RAWS, TX (AAC08444)</t>
  </si>
  <si>
    <t>TEXAS</t>
  </si>
  <si>
    <t>TEXAS FOREST SERVICE</t>
  </si>
  <si>
    <t>LA GRANGE, TX (88424188)</t>
  </si>
  <si>
    <t>RED ROCK, MT (325FE438)</t>
  </si>
  <si>
    <t>USFS</t>
  </si>
  <si>
    <t>01</t>
  </si>
  <si>
    <t>BEAVERHEAD/DEERLODGE</t>
  </si>
  <si>
    <t>SOFT ROCK, MT (32B780F2)</t>
  </si>
  <si>
    <t>BITTERROOT NF</t>
  </si>
  <si>
    <t>YELLOW MULE, MT (323FF57C)</t>
  </si>
  <si>
    <t>Custer Gallatin NF</t>
  </si>
  <si>
    <t>SHENANGO, MT (323FD390)</t>
  </si>
  <si>
    <t>SD</t>
  </si>
  <si>
    <t>SHADEHILL, SD (AAB0148A)</t>
  </si>
  <si>
    <t>DAKOTA PRAIRIE GL</t>
  </si>
  <si>
    <t>ESTERBROOK, WY (3240A63E)</t>
  </si>
  <si>
    <t>02</t>
  </si>
  <si>
    <t>MEDICINE BOW NF</t>
  </si>
  <si>
    <t>ROCHELLE HILLS, WY (323036F0)</t>
  </si>
  <si>
    <t>FT CARSON, CO (32673086)</t>
  </si>
  <si>
    <t>PIKE/SAN ISABE NF</t>
  </si>
  <si>
    <t>NV</t>
  </si>
  <si>
    <t>TIMBER MTN, NV (327013C0)</t>
  </si>
  <si>
    <t>04</t>
  </si>
  <si>
    <t>HUMBOLDT/TOIYABE NF</t>
  </si>
  <si>
    <t>WARM SPRINGS, CA (3248521C)</t>
  </si>
  <si>
    <t>05</t>
  </si>
  <si>
    <t>ANGELES NF</t>
  </si>
  <si>
    <t>BLUE RIDGE (KNF), CA (3272B6CC)</t>
  </si>
  <si>
    <t>KLAMATH NF</t>
  </si>
  <si>
    <t>BIG PINE FLAT, CA (3275C268)</t>
  </si>
  <si>
    <t>SAN BERNARDINO NF</t>
  </si>
  <si>
    <t>HEAPS PEAK, CA (AAC0C74E)</t>
  </si>
  <si>
    <t>YOLLA BOLLA, CA (323AA2C0)</t>
  </si>
  <si>
    <t>SHASTA TRINITY NF</t>
  </si>
  <si>
    <t>SCORPION, CA (32421044)</t>
  </si>
  <si>
    <t>BACKBONE, CA (324080D2)</t>
  </si>
  <si>
    <t>BADGER CREEK, OR (32605754)</t>
  </si>
  <si>
    <t>06</t>
  </si>
  <si>
    <t>DESCHUTES/OCHOCO NF</t>
  </si>
  <si>
    <t>COLD SPRINGS, OR (326032B2)</t>
  </si>
  <si>
    <t>AGNESS2, OR (326202DC)</t>
  </si>
  <si>
    <t>ROGUE RIVER/SISKIYOU</t>
  </si>
  <si>
    <t>BALD KNOB, OR (3245349C)</t>
  </si>
  <si>
    <t>ONION MOUNTAIN LOOKOUT, OR (3245517A)</t>
  </si>
  <si>
    <t>CRAZY PEAK, CA (3267B692)</t>
  </si>
  <si>
    <t>QUAIL PRAIRIE LOOKOUT, OR (3245420C)</t>
  </si>
  <si>
    <t>ZIM, OR (16C46822)</t>
  </si>
  <si>
    <t>MOUNT STELLA, OR (32402EF8)</t>
  </si>
  <si>
    <t>MS</t>
  </si>
  <si>
    <t>WINBORN, MS (3332B4B2)</t>
  </si>
  <si>
    <t>08</t>
  </si>
  <si>
    <t>NF'S IN MISSISSIPPI</t>
  </si>
  <si>
    <t>WI</t>
  </si>
  <si>
    <t>SMITH RAPIDS, WI (3268B000)</t>
  </si>
  <si>
    <t>09</t>
  </si>
  <si>
    <t>CHEQUAMEGON-NICOLET</t>
  </si>
  <si>
    <t>IL</t>
  </si>
  <si>
    <t>MIDEWIN TALLGRASS PRAIRIE, IL (326F42B0)</t>
  </si>
  <si>
    <t>MIDEWIN TALL GRASS</t>
  </si>
  <si>
    <t>ZAREMBO, AK (32492676)</t>
  </si>
  <si>
    <t>TONGASS NF</t>
  </si>
  <si>
    <t>KAKE, AK (324913EC)</t>
  </si>
  <si>
    <t>Portable</t>
  </si>
  <si>
    <t>NRAWS 5 (LINDQUIST RANCH), ID (32D6F6AA)</t>
  </si>
  <si>
    <t>NRAWS 16 (BAKER AIRPORT), OR (AA11405A)</t>
  </si>
  <si>
    <t>NRAWS 7 (APACHE STATION), AZ (15C0FA9C)</t>
  </si>
  <si>
    <t>NRAWS 8 DOUGLAS AIRPORT, AZ (327C5156)</t>
  </si>
  <si>
    <t>NWS IWOS 3 (GO BRONCOS!), ID (328E56B6)</t>
  </si>
  <si>
    <t>NRAWS 3 (DODSON), OR (3269B2FA)</t>
  </si>
  <si>
    <t>LAKE COUNTY RAWS1, CA (C6000110)</t>
  </si>
  <si>
    <t>PORTABLE 41, CA (32B3E02E)</t>
  </si>
  <si>
    <t>HILO DOFAW PORTABLE, HI (AA111026)</t>
  </si>
  <si>
    <t>DEPT OF LAND AND NR</t>
  </si>
  <si>
    <t>FINNEYS MEADOW QD, MT (326F51C6)</t>
  </si>
  <si>
    <t>Missoula Fire Lab</t>
  </si>
  <si>
    <t>Portable Return BLM</t>
  </si>
  <si>
    <t>FIRE EFFECTS PORTABLE #2, MT (328E632C)</t>
  </si>
  <si>
    <t>LPF03 PORTABLE, CA (32764372)</t>
  </si>
  <si>
    <t>LOS PADRES NF</t>
  </si>
  <si>
    <t>BDF03 PORTABLE, CA (328A85E4)</t>
  </si>
  <si>
    <t>ARB3 PORTABLE, CA (91602590)</t>
  </si>
  <si>
    <t>AIR RESOURCE BOARD</t>
  </si>
  <si>
    <t>CARB EBAM QD1, CA (32B38B1A)</t>
  </si>
  <si>
    <t>ARB4 PORTABLE, CA (9160100A)</t>
  </si>
  <si>
    <t>CARB EBAM QD2, CA (32B3DB66)</t>
  </si>
  <si>
    <t>Agency Code</t>
  </si>
  <si>
    <t>Non-Compliance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</si>
</sst>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workbookViewId="0"/>
  </sheetViews>
  <sheetFormatPr defaultRowHeight="15" x14ac:dyDescent="0.25"/>
  <cols>
    <col min="1" max="1" width="12.42578125" bestFit="1" customWidth="1"/>
    <col min="3" max="3" width="41.7109375" bestFit="1" customWidth="1"/>
    <col min="5" max="5" width="19.42578125" bestFit="1" customWidth="1"/>
    <col min="6" max="6" width="24.28515625" bestFit="1" customWidth="1"/>
    <col min="7" max="7" width="9.42578125" bestFit="1" customWidth="1"/>
    <col min="8" max="8" width="10.5703125" bestFit="1" customWidth="1"/>
    <col min="9" max="9" width="19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tr">
        <f>"08-MAR-23"</f>
        <v>08-MAR-23</v>
      </c>
      <c r="I2" t="s">
        <v>16</v>
      </c>
    </row>
    <row r="3" spans="1:9" x14ac:dyDescent="0.25">
      <c r="A3" t="s">
        <v>9</v>
      </c>
      <c r="B3" t="s">
        <v>10</v>
      </c>
      <c r="C3" t="s">
        <v>17</v>
      </c>
      <c r="D3" t="s">
        <v>12</v>
      </c>
      <c r="E3" t="s">
        <v>13</v>
      </c>
      <c r="F3" t="s">
        <v>14</v>
      </c>
      <c r="G3" t="s">
        <v>15</v>
      </c>
      <c r="H3" t="str">
        <f>"08-MAR-23"</f>
        <v>08-MAR-23</v>
      </c>
      <c r="I3" t="s">
        <v>16</v>
      </c>
    </row>
    <row r="4" spans="1:9" x14ac:dyDescent="0.25">
      <c r="A4" t="s">
        <v>9</v>
      </c>
      <c r="B4" t="s">
        <v>10</v>
      </c>
      <c r="C4" t="s">
        <v>18</v>
      </c>
      <c r="D4" t="s">
        <v>12</v>
      </c>
      <c r="E4" t="s">
        <v>13</v>
      </c>
      <c r="F4" t="s">
        <v>19</v>
      </c>
      <c r="G4" t="s">
        <v>15</v>
      </c>
      <c r="H4" t="str">
        <f>"08-MAR-23"</f>
        <v>08-MAR-23</v>
      </c>
      <c r="I4" t="s">
        <v>16</v>
      </c>
    </row>
    <row r="5" spans="1:9" x14ac:dyDescent="0.25">
      <c r="A5" t="s">
        <v>9</v>
      </c>
      <c r="B5" t="s">
        <v>10</v>
      </c>
      <c r="C5" t="s">
        <v>20</v>
      </c>
      <c r="D5" t="s">
        <v>12</v>
      </c>
      <c r="E5" t="s">
        <v>13</v>
      </c>
      <c r="F5" t="s">
        <v>19</v>
      </c>
      <c r="G5" t="s">
        <v>15</v>
      </c>
      <c r="H5" t="str">
        <f>"07-MAR-23"</f>
        <v>07-MAR-23</v>
      </c>
      <c r="I5" t="s">
        <v>16</v>
      </c>
    </row>
    <row r="6" spans="1:9" x14ac:dyDescent="0.25">
      <c r="A6" t="s">
        <v>9</v>
      </c>
      <c r="B6" t="s">
        <v>21</v>
      </c>
      <c r="C6" t="s">
        <v>22</v>
      </c>
      <c r="D6" t="s">
        <v>12</v>
      </c>
      <c r="E6" t="s">
        <v>13</v>
      </c>
      <c r="F6" t="s">
        <v>23</v>
      </c>
      <c r="G6" t="s">
        <v>15</v>
      </c>
      <c r="H6" t="str">
        <f>"06-MAR-23"</f>
        <v>06-MAR-23</v>
      </c>
      <c r="I6" t="s">
        <v>16</v>
      </c>
    </row>
    <row r="7" spans="1:9" x14ac:dyDescent="0.25">
      <c r="A7" t="s">
        <v>9</v>
      </c>
      <c r="B7" t="s">
        <v>21</v>
      </c>
      <c r="C7" t="s">
        <v>24</v>
      </c>
      <c r="D7" t="s">
        <v>12</v>
      </c>
      <c r="E7" t="s">
        <v>13</v>
      </c>
      <c r="F7" t="s">
        <v>23</v>
      </c>
      <c r="G7" t="s">
        <v>15</v>
      </c>
      <c r="H7" t="str">
        <f>"08-MAR-23"</f>
        <v>08-MAR-23</v>
      </c>
      <c r="I7" t="s">
        <v>16</v>
      </c>
    </row>
    <row r="8" spans="1:9" x14ac:dyDescent="0.25">
      <c r="A8" t="s">
        <v>9</v>
      </c>
      <c r="B8" t="s">
        <v>21</v>
      </c>
      <c r="C8" t="s">
        <v>25</v>
      </c>
      <c r="D8" t="s">
        <v>12</v>
      </c>
      <c r="E8" t="s">
        <v>13</v>
      </c>
      <c r="F8" t="s">
        <v>23</v>
      </c>
      <c r="G8" t="s">
        <v>15</v>
      </c>
      <c r="H8" t="str">
        <f>"09-MAR-23"</f>
        <v>09-MAR-23</v>
      </c>
      <c r="I8" t="s">
        <v>16</v>
      </c>
    </row>
    <row r="9" spans="1:9" x14ac:dyDescent="0.25">
      <c r="A9" t="s">
        <v>9</v>
      </c>
      <c r="B9" t="s">
        <v>10</v>
      </c>
      <c r="C9" t="s">
        <v>26</v>
      </c>
      <c r="D9" t="s">
        <v>12</v>
      </c>
      <c r="E9" t="s">
        <v>13</v>
      </c>
      <c r="F9" t="s">
        <v>27</v>
      </c>
      <c r="G9" t="s">
        <v>15</v>
      </c>
      <c r="H9" t="str">
        <f>"07-MAR-23"</f>
        <v>07-MAR-23</v>
      </c>
      <c r="I9" t="s">
        <v>16</v>
      </c>
    </row>
    <row r="10" spans="1:9" x14ac:dyDescent="0.25">
      <c r="A10" t="s">
        <v>9</v>
      </c>
      <c r="B10" t="s">
        <v>10</v>
      </c>
      <c r="C10" t="s">
        <v>28</v>
      </c>
      <c r="D10" t="s">
        <v>12</v>
      </c>
      <c r="E10" t="s">
        <v>13</v>
      </c>
      <c r="F10" t="s">
        <v>27</v>
      </c>
      <c r="G10" t="s">
        <v>15</v>
      </c>
      <c r="H10" t="str">
        <f>"07-MAR-23"</f>
        <v>07-MAR-23</v>
      </c>
      <c r="I10" t="s">
        <v>16</v>
      </c>
    </row>
    <row r="11" spans="1:9" x14ac:dyDescent="0.25">
      <c r="A11" t="s">
        <v>9</v>
      </c>
      <c r="B11" t="s">
        <v>29</v>
      </c>
      <c r="C11" t="s">
        <v>30</v>
      </c>
      <c r="D11" t="s">
        <v>12</v>
      </c>
      <c r="E11" t="s">
        <v>31</v>
      </c>
      <c r="F11" t="s">
        <v>32</v>
      </c>
      <c r="G11" t="s">
        <v>15</v>
      </c>
      <c r="H11" t="str">
        <f>"08-DEC-22"</f>
        <v>08-DEC-22</v>
      </c>
      <c r="I11" t="s">
        <v>16</v>
      </c>
    </row>
    <row r="12" spans="1:9" x14ac:dyDescent="0.25">
      <c r="A12" t="s">
        <v>9</v>
      </c>
      <c r="B12" t="s">
        <v>33</v>
      </c>
      <c r="C12" t="s">
        <v>34</v>
      </c>
      <c r="D12" t="s">
        <v>12</v>
      </c>
      <c r="E12" t="s">
        <v>35</v>
      </c>
      <c r="F12" t="s">
        <v>36</v>
      </c>
      <c r="G12" t="s">
        <v>15</v>
      </c>
      <c r="H12" t="str">
        <f>"01-FEB-23"</f>
        <v>01-FEB-23</v>
      </c>
      <c r="I12" t="s">
        <v>16</v>
      </c>
    </row>
    <row r="13" spans="1:9" x14ac:dyDescent="0.25">
      <c r="A13" t="s">
        <v>9</v>
      </c>
      <c r="B13" t="s">
        <v>21</v>
      </c>
      <c r="C13" t="s">
        <v>37</v>
      </c>
      <c r="D13" t="s">
        <v>38</v>
      </c>
      <c r="E13" t="s">
        <v>39</v>
      </c>
      <c r="F13" t="s">
        <v>40</v>
      </c>
      <c r="G13" t="s">
        <v>15</v>
      </c>
      <c r="H13" t="str">
        <f>"28-MAY-14"</f>
        <v>28-MAY-14</v>
      </c>
      <c r="I13" t="s">
        <v>41</v>
      </c>
    </row>
    <row r="14" spans="1:9" x14ac:dyDescent="0.25">
      <c r="A14" t="s">
        <v>9</v>
      </c>
      <c r="B14" t="s">
        <v>21</v>
      </c>
      <c r="C14" t="s">
        <v>42</v>
      </c>
      <c r="D14" t="s">
        <v>38</v>
      </c>
      <c r="E14" t="s">
        <v>39</v>
      </c>
      <c r="F14" t="s">
        <v>40</v>
      </c>
      <c r="G14" t="s">
        <v>15</v>
      </c>
      <c r="H14" t="str">
        <f>"01-JUN-22"</f>
        <v>01-JUN-22</v>
      </c>
      <c r="I14" t="s">
        <v>41</v>
      </c>
    </row>
    <row r="15" spans="1:9" x14ac:dyDescent="0.25">
      <c r="A15" t="s">
        <v>9</v>
      </c>
      <c r="B15" t="s">
        <v>43</v>
      </c>
      <c r="C15" t="s">
        <v>44</v>
      </c>
      <c r="D15" t="s">
        <v>38</v>
      </c>
      <c r="E15" t="s">
        <v>39</v>
      </c>
      <c r="F15" t="s">
        <v>45</v>
      </c>
      <c r="G15" t="s">
        <v>15</v>
      </c>
      <c r="H15" t="str">
        <f>"01-MAY-22"</f>
        <v>01-MAY-22</v>
      </c>
      <c r="I15" t="s">
        <v>46</v>
      </c>
    </row>
    <row r="16" spans="1:9" x14ac:dyDescent="0.25">
      <c r="A16" t="s">
        <v>9</v>
      </c>
      <c r="B16" t="s">
        <v>47</v>
      </c>
      <c r="C16" t="s">
        <v>48</v>
      </c>
      <c r="D16" t="s">
        <v>38</v>
      </c>
      <c r="E16" t="s">
        <v>39</v>
      </c>
      <c r="F16" t="s">
        <v>49</v>
      </c>
      <c r="G16" t="s">
        <v>15</v>
      </c>
      <c r="H16" t="str">
        <f>"01-AUG-22"</f>
        <v>01-AUG-22</v>
      </c>
      <c r="I16" t="s">
        <v>50</v>
      </c>
    </row>
    <row r="17" spans="1:9" x14ac:dyDescent="0.25">
      <c r="A17" t="s">
        <v>9</v>
      </c>
      <c r="B17" t="s">
        <v>47</v>
      </c>
      <c r="C17" t="s">
        <v>51</v>
      </c>
      <c r="D17" t="s">
        <v>38</v>
      </c>
      <c r="E17" t="s">
        <v>39</v>
      </c>
      <c r="F17" t="s">
        <v>49</v>
      </c>
      <c r="G17" t="s">
        <v>15</v>
      </c>
      <c r="H17" t="str">
        <f>"01-AUG-22"</f>
        <v>01-AUG-22</v>
      </c>
      <c r="I17" t="s">
        <v>50</v>
      </c>
    </row>
    <row r="18" spans="1:9" x14ac:dyDescent="0.25">
      <c r="A18" t="s">
        <v>9</v>
      </c>
      <c r="B18" t="s">
        <v>47</v>
      </c>
      <c r="C18" t="s">
        <v>52</v>
      </c>
      <c r="D18" t="s">
        <v>38</v>
      </c>
      <c r="E18" t="s">
        <v>39</v>
      </c>
      <c r="F18" t="s">
        <v>49</v>
      </c>
      <c r="G18" t="s">
        <v>15</v>
      </c>
      <c r="H18" t="str">
        <f>"02-AUG-22"</f>
        <v>02-AUG-22</v>
      </c>
      <c r="I18" t="s">
        <v>50</v>
      </c>
    </row>
    <row r="19" spans="1:9" x14ac:dyDescent="0.25">
      <c r="A19" t="s">
        <v>9</v>
      </c>
      <c r="B19" t="s">
        <v>47</v>
      </c>
      <c r="C19" t="s">
        <v>53</v>
      </c>
      <c r="D19" t="s">
        <v>38</v>
      </c>
      <c r="E19" t="s">
        <v>39</v>
      </c>
      <c r="F19" t="s">
        <v>49</v>
      </c>
      <c r="G19" t="s">
        <v>15</v>
      </c>
      <c r="H19" t="str">
        <f>"31-JUL-22"</f>
        <v>31-JUL-22</v>
      </c>
      <c r="I19" t="s">
        <v>50</v>
      </c>
    </row>
    <row r="20" spans="1:9" x14ac:dyDescent="0.25">
      <c r="A20" t="s">
        <v>9</v>
      </c>
      <c r="B20" t="s">
        <v>47</v>
      </c>
      <c r="C20" t="s">
        <v>54</v>
      </c>
      <c r="D20" t="s">
        <v>38</v>
      </c>
      <c r="E20" t="s">
        <v>39</v>
      </c>
      <c r="F20" t="s">
        <v>49</v>
      </c>
      <c r="G20" t="s">
        <v>15</v>
      </c>
      <c r="H20" t="str">
        <f>"02-AUG-22"</f>
        <v>02-AUG-22</v>
      </c>
      <c r="I20" t="s">
        <v>50</v>
      </c>
    </row>
    <row r="21" spans="1:9" x14ac:dyDescent="0.25">
      <c r="A21" t="s">
        <v>9</v>
      </c>
      <c r="B21" t="s">
        <v>55</v>
      </c>
      <c r="C21" t="s">
        <v>56</v>
      </c>
      <c r="D21" t="s">
        <v>38</v>
      </c>
      <c r="E21" t="s">
        <v>57</v>
      </c>
      <c r="F21" t="s">
        <v>58</v>
      </c>
      <c r="G21" t="s">
        <v>59</v>
      </c>
      <c r="H21" t="str">
        <f>"01-MAY-13"</f>
        <v>01-MAY-13</v>
      </c>
      <c r="I21" t="s">
        <v>60</v>
      </c>
    </row>
    <row r="22" spans="1:9" x14ac:dyDescent="0.25">
      <c r="A22" t="s">
        <v>9</v>
      </c>
      <c r="B22" t="s">
        <v>61</v>
      </c>
      <c r="C22" t="s">
        <v>62</v>
      </c>
      <c r="D22" t="s">
        <v>38</v>
      </c>
      <c r="E22" t="s">
        <v>57</v>
      </c>
      <c r="F22" t="s">
        <v>63</v>
      </c>
      <c r="G22" t="s">
        <v>59</v>
      </c>
      <c r="H22" t="str">
        <f>"15-MAR-17"</f>
        <v>15-MAR-17</v>
      </c>
      <c r="I22" t="s">
        <v>41</v>
      </c>
    </row>
    <row r="23" spans="1:9" x14ac:dyDescent="0.25">
      <c r="A23" t="s">
        <v>9</v>
      </c>
      <c r="B23" t="s">
        <v>29</v>
      </c>
      <c r="C23" t="s">
        <v>64</v>
      </c>
      <c r="D23" t="s">
        <v>38</v>
      </c>
      <c r="E23" t="s">
        <v>65</v>
      </c>
      <c r="F23" t="s">
        <v>66</v>
      </c>
      <c r="G23" t="s">
        <v>59</v>
      </c>
      <c r="H23" t="str">
        <f>"15-AUG-14"</f>
        <v>15-AUG-14</v>
      </c>
      <c r="I23" t="s">
        <v>41</v>
      </c>
    </row>
    <row r="24" spans="1:9" x14ac:dyDescent="0.25">
      <c r="A24" t="s">
        <v>9</v>
      </c>
      <c r="B24" t="s">
        <v>61</v>
      </c>
      <c r="C24" t="s">
        <v>67</v>
      </c>
      <c r="D24" t="s">
        <v>38</v>
      </c>
      <c r="G24" t="s">
        <v>59</v>
      </c>
      <c r="H24" t="str">
        <f>"06-APR-15"</f>
        <v>06-APR-15</v>
      </c>
      <c r="I24" t="s">
        <v>41</v>
      </c>
    </row>
    <row r="25" spans="1:9" x14ac:dyDescent="0.25">
      <c r="A25" t="s">
        <v>9</v>
      </c>
      <c r="B25" t="s">
        <v>68</v>
      </c>
      <c r="C25" t="s">
        <v>69</v>
      </c>
      <c r="D25" t="s">
        <v>70</v>
      </c>
      <c r="E25" t="s">
        <v>71</v>
      </c>
      <c r="F25" t="s">
        <v>72</v>
      </c>
      <c r="G25" t="s">
        <v>15</v>
      </c>
      <c r="H25" t="str">
        <f>"26-JAN-23"</f>
        <v>26-JAN-23</v>
      </c>
      <c r="I25" t="s">
        <v>73</v>
      </c>
    </row>
    <row r="26" spans="1:9" x14ac:dyDescent="0.25">
      <c r="A26" t="s">
        <v>9</v>
      </c>
      <c r="B26" t="s">
        <v>68</v>
      </c>
      <c r="C26" t="s">
        <v>74</v>
      </c>
      <c r="D26" t="s">
        <v>70</v>
      </c>
      <c r="E26" t="s">
        <v>71</v>
      </c>
      <c r="F26" t="s">
        <v>75</v>
      </c>
      <c r="G26" t="s">
        <v>15</v>
      </c>
      <c r="H26" t="str">
        <f>"26-JAN-23"</f>
        <v>26-JAN-23</v>
      </c>
      <c r="I26" t="s">
        <v>73</v>
      </c>
    </row>
    <row r="27" spans="1:9" x14ac:dyDescent="0.25">
      <c r="A27" t="s">
        <v>9</v>
      </c>
      <c r="B27" t="s">
        <v>76</v>
      </c>
      <c r="C27" t="s">
        <v>77</v>
      </c>
      <c r="D27" t="s">
        <v>70</v>
      </c>
      <c r="E27" t="s">
        <v>78</v>
      </c>
      <c r="F27" t="s">
        <v>79</v>
      </c>
      <c r="G27" t="s">
        <v>15</v>
      </c>
      <c r="H27" t="str">
        <f>"26-JAN-23"</f>
        <v>26-JAN-23</v>
      </c>
      <c r="I27" t="s">
        <v>50</v>
      </c>
    </row>
    <row r="28" spans="1:9" x14ac:dyDescent="0.25">
      <c r="A28" t="s">
        <v>9</v>
      </c>
      <c r="B28" t="s">
        <v>80</v>
      </c>
      <c r="C28" t="s">
        <v>81</v>
      </c>
      <c r="D28" t="s">
        <v>70</v>
      </c>
      <c r="E28" t="s">
        <v>82</v>
      </c>
      <c r="F28" t="s">
        <v>83</v>
      </c>
      <c r="G28" t="s">
        <v>15</v>
      </c>
      <c r="H28" t="str">
        <f>"16-NOV-21"</f>
        <v>16-NOV-21</v>
      </c>
      <c r="I28" t="s">
        <v>84</v>
      </c>
    </row>
    <row r="29" spans="1:9" x14ac:dyDescent="0.25">
      <c r="A29" t="s">
        <v>9</v>
      </c>
      <c r="B29" t="s">
        <v>85</v>
      </c>
      <c r="C29" t="s">
        <v>86</v>
      </c>
      <c r="D29" t="s">
        <v>87</v>
      </c>
      <c r="E29" t="s">
        <v>88</v>
      </c>
      <c r="F29" t="s">
        <v>89</v>
      </c>
      <c r="G29" t="s">
        <v>59</v>
      </c>
      <c r="H29" t="str">
        <f>"21-AUG-22"</f>
        <v>21-AUG-22</v>
      </c>
      <c r="I29" t="s">
        <v>60</v>
      </c>
    </row>
    <row r="30" spans="1:9" x14ac:dyDescent="0.25">
      <c r="A30" t="s">
        <v>9</v>
      </c>
      <c r="B30" t="s">
        <v>85</v>
      </c>
      <c r="C30" t="s">
        <v>90</v>
      </c>
      <c r="D30" t="s">
        <v>87</v>
      </c>
      <c r="E30" t="s">
        <v>88</v>
      </c>
      <c r="F30" t="s">
        <v>91</v>
      </c>
      <c r="G30" t="s">
        <v>59</v>
      </c>
      <c r="H30" t="str">
        <f>"29-JUL-22"</f>
        <v>29-JUL-22</v>
      </c>
      <c r="I30" t="s">
        <v>41</v>
      </c>
    </row>
    <row r="31" spans="1:9" x14ac:dyDescent="0.25">
      <c r="A31" t="s">
        <v>9</v>
      </c>
      <c r="B31" t="s">
        <v>92</v>
      </c>
      <c r="C31" t="s">
        <v>93</v>
      </c>
      <c r="D31" t="s">
        <v>87</v>
      </c>
      <c r="E31" t="s">
        <v>94</v>
      </c>
      <c r="F31" t="s">
        <v>95</v>
      </c>
      <c r="G31" t="s">
        <v>15</v>
      </c>
      <c r="H31" t="str">
        <f>"20-MAY-22"</f>
        <v>20-MAY-22</v>
      </c>
      <c r="I31" t="s">
        <v>50</v>
      </c>
    </row>
    <row r="32" spans="1:9" x14ac:dyDescent="0.25">
      <c r="A32" t="s">
        <v>9</v>
      </c>
      <c r="B32" t="s">
        <v>92</v>
      </c>
      <c r="C32" t="s">
        <v>96</v>
      </c>
      <c r="D32" t="s">
        <v>87</v>
      </c>
      <c r="E32" t="s">
        <v>94</v>
      </c>
      <c r="F32" t="s">
        <v>97</v>
      </c>
      <c r="G32" t="s">
        <v>15</v>
      </c>
      <c r="H32" t="str">
        <f>"11-MAR-13"</f>
        <v>11-MAR-13</v>
      </c>
      <c r="I32" t="s">
        <v>46</v>
      </c>
    </row>
    <row r="33" spans="1:9" x14ac:dyDescent="0.25">
      <c r="A33" t="s">
        <v>9</v>
      </c>
      <c r="B33" t="s">
        <v>98</v>
      </c>
      <c r="C33" t="s">
        <v>99</v>
      </c>
      <c r="D33" t="s">
        <v>87</v>
      </c>
      <c r="E33" t="s">
        <v>94</v>
      </c>
      <c r="F33" t="s">
        <v>100</v>
      </c>
      <c r="G33" t="s">
        <v>59</v>
      </c>
      <c r="H33" t="str">
        <f>"28-OCT-21"</f>
        <v>28-OCT-21</v>
      </c>
      <c r="I33" t="s">
        <v>41</v>
      </c>
    </row>
    <row r="34" spans="1:9" x14ac:dyDescent="0.25">
      <c r="A34" t="s">
        <v>9</v>
      </c>
      <c r="B34" t="s">
        <v>98</v>
      </c>
      <c r="C34" t="s">
        <v>101</v>
      </c>
      <c r="D34" t="s">
        <v>87</v>
      </c>
      <c r="E34" t="s">
        <v>94</v>
      </c>
      <c r="F34" t="s">
        <v>100</v>
      </c>
      <c r="G34" t="s">
        <v>59</v>
      </c>
      <c r="H34" t="str">
        <f>"26-JUN-18"</f>
        <v>26-JUN-18</v>
      </c>
      <c r="I34" t="s">
        <v>41</v>
      </c>
    </row>
    <row r="35" spans="1:9" x14ac:dyDescent="0.25">
      <c r="A35" t="s">
        <v>9</v>
      </c>
      <c r="B35" t="s">
        <v>76</v>
      </c>
      <c r="C35" t="s">
        <v>102</v>
      </c>
      <c r="D35" t="s">
        <v>87</v>
      </c>
      <c r="E35" t="s">
        <v>103</v>
      </c>
      <c r="F35" t="s">
        <v>104</v>
      </c>
      <c r="G35" t="s">
        <v>15</v>
      </c>
      <c r="H35" t="str">
        <f>"04-JAN-23"</f>
        <v>04-JAN-23</v>
      </c>
      <c r="I35" t="s">
        <v>50</v>
      </c>
    </row>
    <row r="36" spans="1:9" x14ac:dyDescent="0.25">
      <c r="A36" t="s">
        <v>9</v>
      </c>
      <c r="B36" t="s">
        <v>105</v>
      </c>
      <c r="C36" t="s">
        <v>106</v>
      </c>
      <c r="D36" t="s">
        <v>87</v>
      </c>
      <c r="E36" t="s">
        <v>103</v>
      </c>
      <c r="F36" t="s">
        <v>107</v>
      </c>
      <c r="G36" t="s">
        <v>15</v>
      </c>
      <c r="H36" t="str">
        <f>"04-MAY-22"</f>
        <v>04-MAY-22</v>
      </c>
      <c r="I36" t="s">
        <v>50</v>
      </c>
    </row>
    <row r="37" spans="1:9" x14ac:dyDescent="0.25">
      <c r="A37" t="s">
        <v>9</v>
      </c>
      <c r="B37" t="s">
        <v>105</v>
      </c>
      <c r="C37" t="s">
        <v>108</v>
      </c>
      <c r="D37" t="s">
        <v>87</v>
      </c>
      <c r="E37" t="s">
        <v>103</v>
      </c>
      <c r="F37" t="s">
        <v>109</v>
      </c>
      <c r="G37" t="s">
        <v>59</v>
      </c>
      <c r="H37" t="str">
        <f>"07-JUN-22"</f>
        <v>07-JUN-22</v>
      </c>
      <c r="I37" t="s">
        <v>41</v>
      </c>
    </row>
    <row r="38" spans="1:9" x14ac:dyDescent="0.25">
      <c r="A38" t="s">
        <v>9</v>
      </c>
      <c r="B38" t="s">
        <v>110</v>
      </c>
      <c r="C38" t="s">
        <v>111</v>
      </c>
      <c r="D38" t="s">
        <v>87</v>
      </c>
      <c r="E38" t="s">
        <v>112</v>
      </c>
      <c r="F38" t="s">
        <v>113</v>
      </c>
      <c r="G38" t="s">
        <v>59</v>
      </c>
      <c r="H38" t="str">
        <f>"06-JAN-23"</f>
        <v>06-JAN-23</v>
      </c>
      <c r="I38" t="s">
        <v>50</v>
      </c>
    </row>
    <row r="39" spans="1:9" x14ac:dyDescent="0.25">
      <c r="A39" t="s">
        <v>9</v>
      </c>
      <c r="B39" t="s">
        <v>29</v>
      </c>
      <c r="C39" t="s">
        <v>114</v>
      </c>
      <c r="D39" t="s">
        <v>87</v>
      </c>
      <c r="E39" t="s">
        <v>115</v>
      </c>
      <c r="F39" t="s">
        <v>116</v>
      </c>
      <c r="G39" t="s">
        <v>15</v>
      </c>
      <c r="H39" t="str">
        <f>"19-DEC-22"</f>
        <v>19-DEC-22</v>
      </c>
      <c r="I39" t="s">
        <v>50</v>
      </c>
    </row>
    <row r="40" spans="1:9" x14ac:dyDescent="0.25">
      <c r="A40" t="s">
        <v>9</v>
      </c>
      <c r="B40" t="s">
        <v>29</v>
      </c>
      <c r="C40" t="s">
        <v>117</v>
      </c>
      <c r="D40" t="s">
        <v>87</v>
      </c>
      <c r="E40" t="s">
        <v>115</v>
      </c>
      <c r="F40" t="s">
        <v>116</v>
      </c>
      <c r="G40" t="s">
        <v>15</v>
      </c>
      <c r="H40" t="str">
        <f>"09-NOV-21"</f>
        <v>09-NOV-21</v>
      </c>
      <c r="I40" t="s">
        <v>50</v>
      </c>
    </row>
    <row r="41" spans="1:9" x14ac:dyDescent="0.25">
      <c r="A41" t="s">
        <v>9</v>
      </c>
      <c r="B41" t="s">
        <v>29</v>
      </c>
      <c r="C41" t="s">
        <v>118</v>
      </c>
      <c r="D41" t="s">
        <v>87</v>
      </c>
      <c r="E41" t="s">
        <v>115</v>
      </c>
      <c r="F41" t="s">
        <v>116</v>
      </c>
      <c r="G41" t="s">
        <v>59</v>
      </c>
      <c r="H41" t="str">
        <f>"19-OCT-21"</f>
        <v>19-OCT-21</v>
      </c>
      <c r="I41" t="s">
        <v>50</v>
      </c>
    </row>
    <row r="42" spans="1:9" x14ac:dyDescent="0.25">
      <c r="A42" t="s">
        <v>9</v>
      </c>
      <c r="B42" t="s">
        <v>29</v>
      </c>
      <c r="C42" t="s">
        <v>119</v>
      </c>
      <c r="D42" t="s">
        <v>87</v>
      </c>
      <c r="E42" t="s">
        <v>115</v>
      </c>
      <c r="F42" t="s">
        <v>116</v>
      </c>
      <c r="G42" t="s">
        <v>15</v>
      </c>
      <c r="H42" t="str">
        <f>"21-FEB-23"</f>
        <v>21-FEB-23</v>
      </c>
      <c r="I42" t="s">
        <v>50</v>
      </c>
    </row>
    <row r="43" spans="1:9" x14ac:dyDescent="0.25">
      <c r="A43" t="s">
        <v>9</v>
      </c>
      <c r="B43" t="s">
        <v>55</v>
      </c>
      <c r="C43" t="s">
        <v>120</v>
      </c>
      <c r="D43" t="s">
        <v>87</v>
      </c>
      <c r="E43" t="s">
        <v>115</v>
      </c>
      <c r="F43" t="s">
        <v>121</v>
      </c>
      <c r="G43" t="s">
        <v>59</v>
      </c>
      <c r="H43" t="str">
        <f>"01-FEB-23"</f>
        <v>01-FEB-23</v>
      </c>
      <c r="I43" t="s">
        <v>50</v>
      </c>
    </row>
    <row r="44" spans="1:9" x14ac:dyDescent="0.25">
      <c r="A44" t="s">
        <v>9</v>
      </c>
      <c r="B44" t="s">
        <v>29</v>
      </c>
      <c r="C44" t="s">
        <v>122</v>
      </c>
      <c r="D44" t="s">
        <v>87</v>
      </c>
      <c r="E44" t="s">
        <v>115</v>
      </c>
      <c r="F44" t="s">
        <v>123</v>
      </c>
      <c r="G44" t="s">
        <v>15</v>
      </c>
      <c r="H44" t="str">
        <f>"12-SEP-18"</f>
        <v>12-SEP-18</v>
      </c>
      <c r="I44" t="s">
        <v>50</v>
      </c>
    </row>
    <row r="45" spans="1:9" x14ac:dyDescent="0.25">
      <c r="A45" t="s">
        <v>9</v>
      </c>
      <c r="B45" t="s">
        <v>55</v>
      </c>
      <c r="C45" t="s">
        <v>124</v>
      </c>
      <c r="D45" t="s">
        <v>87</v>
      </c>
      <c r="E45" t="s">
        <v>115</v>
      </c>
      <c r="F45" t="s">
        <v>125</v>
      </c>
      <c r="G45" t="s">
        <v>59</v>
      </c>
      <c r="H45" t="str">
        <f>"18-MAY-22"</f>
        <v>18-MAY-22</v>
      </c>
      <c r="I45" t="s">
        <v>60</v>
      </c>
    </row>
    <row r="46" spans="1:9" x14ac:dyDescent="0.25">
      <c r="A46" t="s">
        <v>9</v>
      </c>
      <c r="B46" t="s">
        <v>29</v>
      </c>
      <c r="C46" t="s">
        <v>126</v>
      </c>
      <c r="D46" t="s">
        <v>87</v>
      </c>
      <c r="E46" t="s">
        <v>115</v>
      </c>
      <c r="F46" t="s">
        <v>127</v>
      </c>
      <c r="G46" t="s">
        <v>15</v>
      </c>
      <c r="H46" t="str">
        <f>"28-JUN-22"</f>
        <v>28-JUN-22</v>
      </c>
      <c r="I46" t="s">
        <v>50</v>
      </c>
    </row>
    <row r="47" spans="1:9" x14ac:dyDescent="0.25">
      <c r="A47" t="s">
        <v>9</v>
      </c>
      <c r="B47" t="s">
        <v>29</v>
      </c>
      <c r="C47" t="s">
        <v>128</v>
      </c>
      <c r="D47" t="s">
        <v>87</v>
      </c>
      <c r="E47" t="s">
        <v>115</v>
      </c>
      <c r="F47" t="s">
        <v>127</v>
      </c>
      <c r="G47" t="s">
        <v>15</v>
      </c>
      <c r="H47" t="str">
        <f>"27-JUN-22"</f>
        <v>27-JUN-22</v>
      </c>
      <c r="I47" t="s">
        <v>50</v>
      </c>
    </row>
    <row r="48" spans="1:9" x14ac:dyDescent="0.25">
      <c r="A48" t="s">
        <v>9</v>
      </c>
      <c r="B48" t="s">
        <v>43</v>
      </c>
      <c r="C48" t="s">
        <v>129</v>
      </c>
      <c r="D48" t="s">
        <v>87</v>
      </c>
      <c r="E48" t="s">
        <v>130</v>
      </c>
      <c r="F48" t="s">
        <v>131</v>
      </c>
      <c r="G48" t="s">
        <v>59</v>
      </c>
      <c r="H48" t="str">
        <f>"30-JAN-23"</f>
        <v>30-JAN-23</v>
      </c>
      <c r="I48" t="s">
        <v>50</v>
      </c>
    </row>
    <row r="49" spans="1:9" x14ac:dyDescent="0.25">
      <c r="A49" t="s">
        <v>9</v>
      </c>
      <c r="B49" t="s">
        <v>80</v>
      </c>
      <c r="C49" t="s">
        <v>132</v>
      </c>
      <c r="D49" t="s">
        <v>87</v>
      </c>
      <c r="E49" t="s">
        <v>130</v>
      </c>
      <c r="F49" t="s">
        <v>131</v>
      </c>
      <c r="G49" t="s">
        <v>59</v>
      </c>
      <c r="H49" t="str">
        <f>"26-JAN-23"</f>
        <v>26-JAN-23</v>
      </c>
      <c r="I49" t="s">
        <v>50</v>
      </c>
    </row>
    <row r="50" spans="1:9" x14ac:dyDescent="0.25">
      <c r="A50" t="s">
        <v>9</v>
      </c>
      <c r="B50" t="s">
        <v>133</v>
      </c>
      <c r="C50" t="s">
        <v>134</v>
      </c>
      <c r="D50" t="s">
        <v>87</v>
      </c>
      <c r="E50" t="s">
        <v>130</v>
      </c>
      <c r="F50" t="s">
        <v>135</v>
      </c>
      <c r="G50" t="s">
        <v>15</v>
      </c>
      <c r="H50" t="str">
        <f>"23-JAN-23"</f>
        <v>23-JAN-23</v>
      </c>
      <c r="I50" t="s">
        <v>50</v>
      </c>
    </row>
    <row r="51" spans="1:9" x14ac:dyDescent="0.25">
      <c r="A51" t="s">
        <v>9</v>
      </c>
      <c r="B51" t="s">
        <v>61</v>
      </c>
      <c r="C51" t="s">
        <v>136</v>
      </c>
      <c r="D51" t="s">
        <v>137</v>
      </c>
      <c r="G51" t="s">
        <v>59</v>
      </c>
      <c r="H51" t="str">
        <f>"20-OCT-21"</f>
        <v>20-OCT-21</v>
      </c>
      <c r="I51" t="s">
        <v>41</v>
      </c>
    </row>
    <row r="52" spans="1:9" x14ac:dyDescent="0.25">
      <c r="A52" t="s">
        <v>9</v>
      </c>
      <c r="B52" t="s">
        <v>61</v>
      </c>
      <c r="C52" t="s">
        <v>138</v>
      </c>
      <c r="D52" t="s">
        <v>137</v>
      </c>
      <c r="G52" t="s">
        <v>59</v>
      </c>
      <c r="H52" t="str">
        <f>"28-JUL-21"</f>
        <v>28-JUL-21</v>
      </c>
      <c r="I52" t="s">
        <v>41</v>
      </c>
    </row>
    <row r="53" spans="1:9" x14ac:dyDescent="0.25">
      <c r="A53" t="s">
        <v>9</v>
      </c>
      <c r="B53" t="s">
        <v>29</v>
      </c>
      <c r="C53" t="s">
        <v>139</v>
      </c>
      <c r="D53" t="s">
        <v>140</v>
      </c>
      <c r="E53" t="s">
        <v>141</v>
      </c>
      <c r="F53" t="s">
        <v>142</v>
      </c>
      <c r="G53" t="s">
        <v>15</v>
      </c>
      <c r="H53" t="str">
        <f>"21-JAN-21"</f>
        <v>21-JAN-21</v>
      </c>
      <c r="I53" t="s">
        <v>143</v>
      </c>
    </row>
    <row r="54" spans="1:9" x14ac:dyDescent="0.25">
      <c r="A54" t="s">
        <v>9</v>
      </c>
      <c r="B54" t="s">
        <v>29</v>
      </c>
      <c r="C54" t="s">
        <v>144</v>
      </c>
      <c r="D54" t="s">
        <v>140</v>
      </c>
      <c r="E54" t="s">
        <v>141</v>
      </c>
      <c r="F54" t="s">
        <v>142</v>
      </c>
      <c r="G54" t="s">
        <v>15</v>
      </c>
      <c r="H54" t="str">
        <f>"20-JAN-21"</f>
        <v>20-JAN-21</v>
      </c>
      <c r="I54" t="s">
        <v>143</v>
      </c>
    </row>
    <row r="55" spans="1:9" x14ac:dyDescent="0.25">
      <c r="A55" t="s">
        <v>9</v>
      </c>
      <c r="B55" t="s">
        <v>145</v>
      </c>
      <c r="C55" t="s">
        <v>146</v>
      </c>
      <c r="D55" t="s">
        <v>140</v>
      </c>
      <c r="E55" t="s">
        <v>147</v>
      </c>
      <c r="F55" t="s">
        <v>148</v>
      </c>
      <c r="G55" t="s">
        <v>59</v>
      </c>
      <c r="H55" t="str">
        <f>"20-DEC-06"</f>
        <v>20-DEC-06</v>
      </c>
      <c r="I55" t="s">
        <v>60</v>
      </c>
    </row>
    <row r="56" spans="1:9" x14ac:dyDescent="0.25">
      <c r="A56" t="s">
        <v>9</v>
      </c>
      <c r="B56" t="s">
        <v>149</v>
      </c>
      <c r="C56" t="s">
        <v>150</v>
      </c>
      <c r="D56" t="s">
        <v>151</v>
      </c>
      <c r="E56" t="s">
        <v>152</v>
      </c>
      <c r="F56" t="s">
        <v>153</v>
      </c>
      <c r="G56" t="s">
        <v>15</v>
      </c>
      <c r="H56" t="str">
        <f>"17-FEB-23"</f>
        <v>17-FEB-23</v>
      </c>
      <c r="I56" t="s">
        <v>50</v>
      </c>
    </row>
    <row r="57" spans="1:9" x14ac:dyDescent="0.25">
      <c r="A57" t="s">
        <v>9</v>
      </c>
      <c r="B57" t="s">
        <v>149</v>
      </c>
      <c r="C57" t="s">
        <v>154</v>
      </c>
      <c r="D57" t="s">
        <v>151</v>
      </c>
      <c r="E57" t="s">
        <v>152</v>
      </c>
      <c r="F57" t="s">
        <v>153</v>
      </c>
      <c r="G57" t="s">
        <v>15</v>
      </c>
      <c r="H57" t="str">
        <f>"10-FEB-23"</f>
        <v>10-FEB-23</v>
      </c>
      <c r="I57" t="s">
        <v>50</v>
      </c>
    </row>
    <row r="58" spans="1:9" x14ac:dyDescent="0.25">
      <c r="A58" t="s">
        <v>9</v>
      </c>
      <c r="B58" t="s">
        <v>149</v>
      </c>
      <c r="C58" t="s">
        <v>155</v>
      </c>
      <c r="D58" t="s">
        <v>151</v>
      </c>
      <c r="E58" t="s">
        <v>152</v>
      </c>
      <c r="F58" t="s">
        <v>153</v>
      </c>
      <c r="G58" t="s">
        <v>15</v>
      </c>
      <c r="H58" t="str">
        <f>"02-MAR-23"</f>
        <v>02-MAR-23</v>
      </c>
      <c r="I58" t="s">
        <v>50</v>
      </c>
    </row>
    <row r="59" spans="1:9" x14ac:dyDescent="0.25">
      <c r="A59" t="s">
        <v>9</v>
      </c>
      <c r="B59" t="s">
        <v>149</v>
      </c>
      <c r="C59" t="s">
        <v>156</v>
      </c>
      <c r="D59" t="s">
        <v>151</v>
      </c>
      <c r="E59" t="s">
        <v>152</v>
      </c>
      <c r="F59" t="s">
        <v>153</v>
      </c>
      <c r="G59" t="s">
        <v>15</v>
      </c>
      <c r="H59" t="str">
        <f>"08-FEB-23"</f>
        <v>08-FEB-23</v>
      </c>
      <c r="I59" t="s">
        <v>50</v>
      </c>
    </row>
    <row r="60" spans="1:9" x14ac:dyDescent="0.25">
      <c r="A60" t="s">
        <v>9</v>
      </c>
      <c r="B60" t="s">
        <v>29</v>
      </c>
      <c r="C60" t="s">
        <v>157</v>
      </c>
      <c r="D60" t="s">
        <v>151</v>
      </c>
      <c r="E60" t="s">
        <v>141</v>
      </c>
      <c r="F60" t="s">
        <v>158</v>
      </c>
      <c r="G60" t="s">
        <v>15</v>
      </c>
      <c r="H60" t="str">
        <f>"22-DEC-20"</f>
        <v>22-DEC-20</v>
      </c>
      <c r="I60" t="s">
        <v>50</v>
      </c>
    </row>
    <row r="61" spans="1:9" x14ac:dyDescent="0.25">
      <c r="A61" t="s">
        <v>9</v>
      </c>
      <c r="B61" t="s">
        <v>29</v>
      </c>
      <c r="C61" t="s">
        <v>159</v>
      </c>
      <c r="D61" t="s">
        <v>151</v>
      </c>
      <c r="E61" t="s">
        <v>141</v>
      </c>
      <c r="F61" t="s">
        <v>160</v>
      </c>
      <c r="G61" t="s">
        <v>15</v>
      </c>
      <c r="H61" t="str">
        <f>"09-JAN-23"</f>
        <v>09-JAN-23</v>
      </c>
      <c r="I61" t="s">
        <v>84</v>
      </c>
    </row>
    <row r="62" spans="1:9" x14ac:dyDescent="0.25">
      <c r="A62" t="s">
        <v>9</v>
      </c>
      <c r="B62" t="s">
        <v>29</v>
      </c>
      <c r="C62" t="s">
        <v>161</v>
      </c>
      <c r="D62" t="s">
        <v>151</v>
      </c>
      <c r="E62" t="s">
        <v>141</v>
      </c>
      <c r="F62" t="s">
        <v>160</v>
      </c>
      <c r="G62" t="s">
        <v>15</v>
      </c>
      <c r="H62" t="str">
        <f>"19-MAY-21"</f>
        <v>19-MAY-21</v>
      </c>
      <c r="I62" t="s">
        <v>84</v>
      </c>
    </row>
    <row r="63" spans="1:9" x14ac:dyDescent="0.25">
      <c r="A63" t="s">
        <v>9</v>
      </c>
      <c r="B63" t="s">
        <v>29</v>
      </c>
      <c r="C63" t="s">
        <v>162</v>
      </c>
      <c r="D63" t="s">
        <v>151</v>
      </c>
      <c r="E63" t="s">
        <v>141</v>
      </c>
      <c r="F63" t="s">
        <v>163</v>
      </c>
      <c r="G63" t="s">
        <v>15</v>
      </c>
      <c r="H63" t="str">
        <f>"16-AUG-22"</f>
        <v>16-AUG-22</v>
      </c>
      <c r="I63" t="s">
        <v>41</v>
      </c>
    </row>
    <row r="64" spans="1:9" x14ac:dyDescent="0.25">
      <c r="A64" t="s">
        <v>9</v>
      </c>
      <c r="B64" t="s">
        <v>29</v>
      </c>
      <c r="C64" t="s">
        <v>164</v>
      </c>
      <c r="D64" t="s">
        <v>151</v>
      </c>
      <c r="E64" t="s">
        <v>141</v>
      </c>
      <c r="F64" t="s">
        <v>165</v>
      </c>
      <c r="G64" t="s">
        <v>15</v>
      </c>
      <c r="H64" t="str">
        <f>"03-JAN-23"</f>
        <v>03-JAN-23</v>
      </c>
      <c r="I64" t="s">
        <v>50</v>
      </c>
    </row>
    <row r="65" spans="1:9" x14ac:dyDescent="0.25">
      <c r="A65" t="s">
        <v>9</v>
      </c>
      <c r="B65" t="s">
        <v>29</v>
      </c>
      <c r="C65" t="s">
        <v>166</v>
      </c>
      <c r="D65" t="s">
        <v>151</v>
      </c>
      <c r="E65" t="s">
        <v>141</v>
      </c>
      <c r="F65" t="s">
        <v>165</v>
      </c>
      <c r="G65" t="s">
        <v>15</v>
      </c>
      <c r="H65" t="str">
        <f>"04-JAN-23"</f>
        <v>04-JAN-23</v>
      </c>
      <c r="I65" t="s">
        <v>50</v>
      </c>
    </row>
    <row r="66" spans="1:9" x14ac:dyDescent="0.25">
      <c r="A66" t="s">
        <v>9</v>
      </c>
      <c r="B66" t="s">
        <v>29</v>
      </c>
      <c r="C66" t="s">
        <v>167</v>
      </c>
      <c r="D66" t="s">
        <v>151</v>
      </c>
      <c r="E66" t="s">
        <v>141</v>
      </c>
      <c r="F66" t="s">
        <v>165</v>
      </c>
      <c r="G66" t="s">
        <v>15</v>
      </c>
      <c r="H66" t="str">
        <f>"01-FEB-23"</f>
        <v>01-FEB-23</v>
      </c>
      <c r="I66" t="s">
        <v>50</v>
      </c>
    </row>
    <row r="67" spans="1:9" x14ac:dyDescent="0.25">
      <c r="A67" t="s">
        <v>9</v>
      </c>
      <c r="B67" t="s">
        <v>29</v>
      </c>
      <c r="C67" t="s">
        <v>168</v>
      </c>
      <c r="D67" t="s">
        <v>151</v>
      </c>
      <c r="E67" t="s">
        <v>141</v>
      </c>
      <c r="F67" t="s">
        <v>169</v>
      </c>
      <c r="G67" t="s">
        <v>15</v>
      </c>
      <c r="H67" t="str">
        <f>"04-AUG-20"</f>
        <v>04-AUG-20</v>
      </c>
      <c r="I67" t="s">
        <v>50</v>
      </c>
    </row>
    <row r="68" spans="1:9" x14ac:dyDescent="0.25">
      <c r="A68" t="s">
        <v>9</v>
      </c>
      <c r="B68" t="s">
        <v>29</v>
      </c>
      <c r="C68" t="s">
        <v>170</v>
      </c>
      <c r="D68" t="s">
        <v>151</v>
      </c>
      <c r="E68" t="s">
        <v>141</v>
      </c>
      <c r="F68" t="s">
        <v>169</v>
      </c>
      <c r="G68" t="s">
        <v>15</v>
      </c>
      <c r="H68" t="str">
        <f>"04-AUG-20"</f>
        <v>04-AUG-20</v>
      </c>
      <c r="I68" t="s">
        <v>50</v>
      </c>
    </row>
    <row r="69" spans="1:9" x14ac:dyDescent="0.25">
      <c r="A69" t="s">
        <v>9</v>
      </c>
      <c r="B69" t="s">
        <v>29</v>
      </c>
      <c r="C69" t="s">
        <v>171</v>
      </c>
      <c r="D69" t="s">
        <v>151</v>
      </c>
      <c r="E69" t="s">
        <v>141</v>
      </c>
      <c r="F69" t="s">
        <v>172</v>
      </c>
      <c r="G69" t="s">
        <v>15</v>
      </c>
      <c r="H69" t="str">
        <f>"01-JUN-21"</f>
        <v>01-JUN-21</v>
      </c>
      <c r="I69" t="s">
        <v>143</v>
      </c>
    </row>
    <row r="70" spans="1:9" x14ac:dyDescent="0.25">
      <c r="A70" t="s">
        <v>9</v>
      </c>
      <c r="B70" t="s">
        <v>29</v>
      </c>
      <c r="C70" t="s">
        <v>173</v>
      </c>
      <c r="D70" t="s">
        <v>151</v>
      </c>
      <c r="E70" t="s">
        <v>141</v>
      </c>
      <c r="F70" t="s">
        <v>172</v>
      </c>
      <c r="G70" t="s">
        <v>15</v>
      </c>
      <c r="H70" t="str">
        <f>"16-APR-14"</f>
        <v>16-APR-14</v>
      </c>
      <c r="I70" t="s">
        <v>41</v>
      </c>
    </row>
    <row r="71" spans="1:9" x14ac:dyDescent="0.25">
      <c r="A71" t="s">
        <v>9</v>
      </c>
      <c r="B71" t="s">
        <v>29</v>
      </c>
      <c r="C71" t="s">
        <v>174</v>
      </c>
      <c r="D71" t="s">
        <v>151</v>
      </c>
      <c r="E71" t="s">
        <v>141</v>
      </c>
      <c r="F71" t="s">
        <v>175</v>
      </c>
      <c r="G71" t="s">
        <v>15</v>
      </c>
      <c r="H71" t="str">
        <f>"20-SEP-22"</f>
        <v>20-SEP-22</v>
      </c>
      <c r="I71" t="s">
        <v>143</v>
      </c>
    </row>
    <row r="72" spans="1:9" x14ac:dyDescent="0.25">
      <c r="A72" t="s">
        <v>9</v>
      </c>
      <c r="B72" t="s">
        <v>29</v>
      </c>
      <c r="C72" t="s">
        <v>176</v>
      </c>
      <c r="D72" t="s">
        <v>151</v>
      </c>
      <c r="E72" t="s">
        <v>141</v>
      </c>
      <c r="F72" t="s">
        <v>175</v>
      </c>
      <c r="G72" t="s">
        <v>15</v>
      </c>
      <c r="H72" t="str">
        <f>"20-SEP-22"</f>
        <v>20-SEP-22</v>
      </c>
      <c r="I72" t="s">
        <v>143</v>
      </c>
    </row>
    <row r="73" spans="1:9" x14ac:dyDescent="0.25">
      <c r="A73" t="s">
        <v>9</v>
      </c>
      <c r="B73" t="s">
        <v>29</v>
      </c>
      <c r="C73" t="s">
        <v>177</v>
      </c>
      <c r="D73" t="s">
        <v>151</v>
      </c>
      <c r="E73" t="s">
        <v>141</v>
      </c>
      <c r="F73" t="s">
        <v>175</v>
      </c>
      <c r="G73" t="s">
        <v>15</v>
      </c>
      <c r="H73" t="str">
        <f>"15-SEP-22"</f>
        <v>15-SEP-22</v>
      </c>
      <c r="I73" t="s">
        <v>143</v>
      </c>
    </row>
    <row r="74" spans="1:9" x14ac:dyDescent="0.25">
      <c r="A74" t="s">
        <v>9</v>
      </c>
      <c r="B74" t="s">
        <v>29</v>
      </c>
      <c r="C74" t="s">
        <v>178</v>
      </c>
      <c r="D74" t="s">
        <v>151</v>
      </c>
      <c r="E74" t="s">
        <v>141</v>
      </c>
      <c r="F74" t="s">
        <v>175</v>
      </c>
      <c r="G74" t="s">
        <v>15</v>
      </c>
      <c r="H74" t="str">
        <f>"12-SEP-22"</f>
        <v>12-SEP-22</v>
      </c>
      <c r="I74" t="s">
        <v>143</v>
      </c>
    </row>
    <row r="75" spans="1:9" x14ac:dyDescent="0.25">
      <c r="A75" t="s">
        <v>9</v>
      </c>
      <c r="B75" t="s">
        <v>29</v>
      </c>
      <c r="C75" t="s">
        <v>179</v>
      </c>
      <c r="D75" t="s">
        <v>151</v>
      </c>
      <c r="E75" t="s">
        <v>141</v>
      </c>
      <c r="F75" t="s">
        <v>175</v>
      </c>
      <c r="G75" t="s">
        <v>15</v>
      </c>
      <c r="H75" t="str">
        <f>"12-SEP-22"</f>
        <v>12-SEP-22</v>
      </c>
      <c r="I75" t="s">
        <v>143</v>
      </c>
    </row>
    <row r="76" spans="1:9" x14ac:dyDescent="0.25">
      <c r="A76" t="s">
        <v>9</v>
      </c>
      <c r="B76" t="s">
        <v>29</v>
      </c>
      <c r="C76" t="s">
        <v>180</v>
      </c>
      <c r="D76" t="s">
        <v>151</v>
      </c>
      <c r="E76" t="s">
        <v>141</v>
      </c>
      <c r="F76" t="s">
        <v>175</v>
      </c>
      <c r="G76" t="s">
        <v>15</v>
      </c>
      <c r="H76" t="str">
        <f>"06-SEP-22"</f>
        <v>06-SEP-22</v>
      </c>
      <c r="I76" t="s">
        <v>143</v>
      </c>
    </row>
    <row r="77" spans="1:9" x14ac:dyDescent="0.25">
      <c r="A77" t="s">
        <v>9</v>
      </c>
      <c r="B77" t="s">
        <v>29</v>
      </c>
      <c r="C77" t="s">
        <v>181</v>
      </c>
      <c r="D77" t="s">
        <v>151</v>
      </c>
      <c r="E77" t="s">
        <v>141</v>
      </c>
      <c r="F77" t="s">
        <v>182</v>
      </c>
      <c r="G77" t="s">
        <v>15</v>
      </c>
      <c r="H77" t="str">
        <f>"28-SEP-22"</f>
        <v>28-SEP-22</v>
      </c>
      <c r="I77" t="s">
        <v>46</v>
      </c>
    </row>
    <row r="78" spans="1:9" x14ac:dyDescent="0.25">
      <c r="A78" t="s">
        <v>9</v>
      </c>
      <c r="B78" t="s">
        <v>29</v>
      </c>
      <c r="C78" t="s">
        <v>183</v>
      </c>
      <c r="D78" t="s">
        <v>151</v>
      </c>
      <c r="E78" t="s">
        <v>141</v>
      </c>
      <c r="F78" t="s">
        <v>182</v>
      </c>
      <c r="G78" t="s">
        <v>15</v>
      </c>
      <c r="H78" t="str">
        <f>"28-SEP-22"</f>
        <v>28-SEP-22</v>
      </c>
      <c r="I78" t="s">
        <v>46</v>
      </c>
    </row>
    <row r="79" spans="1:9" x14ac:dyDescent="0.25">
      <c r="A79" t="s">
        <v>9</v>
      </c>
      <c r="B79" t="s">
        <v>29</v>
      </c>
      <c r="C79" t="s">
        <v>184</v>
      </c>
      <c r="D79" t="s">
        <v>151</v>
      </c>
      <c r="E79" t="s">
        <v>141</v>
      </c>
      <c r="F79" t="s">
        <v>182</v>
      </c>
      <c r="G79" t="s">
        <v>15</v>
      </c>
      <c r="H79" t="str">
        <f>"28-SEP-22"</f>
        <v>28-SEP-22</v>
      </c>
      <c r="I79" t="s">
        <v>46</v>
      </c>
    </row>
    <row r="80" spans="1:9" x14ac:dyDescent="0.25">
      <c r="A80" t="s">
        <v>9</v>
      </c>
      <c r="B80" t="s">
        <v>29</v>
      </c>
      <c r="C80" t="s">
        <v>185</v>
      </c>
      <c r="D80" t="s">
        <v>151</v>
      </c>
      <c r="E80" t="s">
        <v>141</v>
      </c>
      <c r="F80" t="s">
        <v>182</v>
      </c>
      <c r="G80" t="s">
        <v>15</v>
      </c>
      <c r="H80" t="str">
        <f>"28-SEP-22"</f>
        <v>28-SEP-22</v>
      </c>
      <c r="I80" t="s">
        <v>46</v>
      </c>
    </row>
    <row r="81" spans="1:9" x14ac:dyDescent="0.25">
      <c r="A81" t="s">
        <v>9</v>
      </c>
      <c r="B81" t="s">
        <v>10</v>
      </c>
      <c r="C81" t="s">
        <v>186</v>
      </c>
      <c r="D81" t="s">
        <v>151</v>
      </c>
      <c r="E81" t="s">
        <v>187</v>
      </c>
      <c r="F81" t="s">
        <v>188</v>
      </c>
      <c r="G81" t="s">
        <v>15</v>
      </c>
      <c r="H81" t="str">
        <f>"01-NOV-22"</f>
        <v>01-NOV-22</v>
      </c>
      <c r="I81" t="s">
        <v>50</v>
      </c>
    </row>
    <row r="82" spans="1:9" x14ac:dyDescent="0.25">
      <c r="A82" t="s">
        <v>9</v>
      </c>
      <c r="B82" t="s">
        <v>10</v>
      </c>
      <c r="C82" t="s">
        <v>189</v>
      </c>
      <c r="D82" t="s">
        <v>151</v>
      </c>
      <c r="E82" t="s">
        <v>187</v>
      </c>
      <c r="F82" t="s">
        <v>188</v>
      </c>
      <c r="G82" t="s">
        <v>15</v>
      </c>
      <c r="H82" t="str">
        <f>"01-NOV-22"</f>
        <v>01-NOV-22</v>
      </c>
      <c r="I82" t="s">
        <v>50</v>
      </c>
    </row>
    <row r="83" spans="1:9" x14ac:dyDescent="0.25">
      <c r="A83" t="s">
        <v>9</v>
      </c>
      <c r="B83" t="s">
        <v>190</v>
      </c>
      <c r="C83" t="s">
        <v>191</v>
      </c>
      <c r="D83" t="s">
        <v>151</v>
      </c>
      <c r="E83" t="s">
        <v>192</v>
      </c>
      <c r="F83" t="s">
        <v>193</v>
      </c>
      <c r="G83" t="s">
        <v>15</v>
      </c>
      <c r="H83" t="str">
        <f>"27-SEP-22"</f>
        <v>27-SEP-22</v>
      </c>
      <c r="I83" t="s">
        <v>50</v>
      </c>
    </row>
    <row r="84" spans="1:9" x14ac:dyDescent="0.25">
      <c r="A84" t="s">
        <v>9</v>
      </c>
      <c r="B84" t="s">
        <v>47</v>
      </c>
      <c r="C84" t="s">
        <v>194</v>
      </c>
      <c r="D84" t="s">
        <v>151</v>
      </c>
      <c r="E84" t="s">
        <v>195</v>
      </c>
      <c r="F84" t="s">
        <v>196</v>
      </c>
      <c r="G84" t="s">
        <v>59</v>
      </c>
      <c r="H84" t="str">
        <f>"14-MAY-15"</f>
        <v>14-MAY-15</v>
      </c>
      <c r="I84" t="s">
        <v>60</v>
      </c>
    </row>
    <row r="85" spans="1:9" x14ac:dyDescent="0.25">
      <c r="A85" t="s">
        <v>9</v>
      </c>
      <c r="B85" t="s">
        <v>197</v>
      </c>
      <c r="C85" t="s">
        <v>198</v>
      </c>
      <c r="D85" t="s">
        <v>151</v>
      </c>
      <c r="E85" t="s">
        <v>199</v>
      </c>
      <c r="F85" t="s">
        <v>200</v>
      </c>
      <c r="G85" t="s">
        <v>15</v>
      </c>
      <c r="H85" t="str">
        <f>"13-JAN-23"</f>
        <v>13-JAN-23</v>
      </c>
      <c r="I85" t="s">
        <v>50</v>
      </c>
    </row>
    <row r="86" spans="1:9" x14ac:dyDescent="0.25">
      <c r="A86" t="s">
        <v>9</v>
      </c>
      <c r="B86" t="s">
        <v>201</v>
      </c>
      <c r="C86" t="s">
        <v>202</v>
      </c>
      <c r="D86" t="s">
        <v>151</v>
      </c>
      <c r="E86" t="s">
        <v>203</v>
      </c>
      <c r="F86" t="s">
        <v>204</v>
      </c>
      <c r="G86" t="s">
        <v>15</v>
      </c>
      <c r="H86" t="str">
        <f>"10-OCT-22"</f>
        <v>10-OCT-22</v>
      </c>
      <c r="I86" t="s">
        <v>50</v>
      </c>
    </row>
    <row r="87" spans="1:9" x14ac:dyDescent="0.25">
      <c r="A87" t="s">
        <v>9</v>
      </c>
      <c r="B87" t="s">
        <v>205</v>
      </c>
      <c r="C87" t="s">
        <v>206</v>
      </c>
      <c r="D87" t="s">
        <v>151</v>
      </c>
      <c r="E87" t="s">
        <v>207</v>
      </c>
      <c r="F87" t="s">
        <v>208</v>
      </c>
      <c r="G87" t="s">
        <v>15</v>
      </c>
      <c r="H87" t="str">
        <f>"08-AUG-22"</f>
        <v>08-AUG-22</v>
      </c>
      <c r="I87" t="s">
        <v>50</v>
      </c>
    </row>
    <row r="88" spans="1:9" x14ac:dyDescent="0.25">
      <c r="A88" t="s">
        <v>9</v>
      </c>
      <c r="B88" t="s">
        <v>205</v>
      </c>
      <c r="C88" t="s">
        <v>209</v>
      </c>
      <c r="D88" t="s">
        <v>151</v>
      </c>
      <c r="E88" t="s">
        <v>207</v>
      </c>
      <c r="F88" t="s">
        <v>208</v>
      </c>
      <c r="G88" t="s">
        <v>59</v>
      </c>
      <c r="H88" t="str">
        <f>"03-AUG-22"</f>
        <v>03-AUG-22</v>
      </c>
      <c r="I88" t="s">
        <v>50</v>
      </c>
    </row>
    <row r="89" spans="1:9" x14ac:dyDescent="0.25">
      <c r="A89" t="s">
        <v>9</v>
      </c>
      <c r="B89" t="s">
        <v>205</v>
      </c>
      <c r="C89" t="s">
        <v>210</v>
      </c>
      <c r="D89" t="s">
        <v>151</v>
      </c>
      <c r="E89" t="s">
        <v>207</v>
      </c>
      <c r="F89" t="s">
        <v>208</v>
      </c>
      <c r="G89" t="s">
        <v>15</v>
      </c>
      <c r="H89" t="str">
        <f>"03-AUG-22"</f>
        <v>03-AUG-22</v>
      </c>
      <c r="I89" t="s">
        <v>50</v>
      </c>
    </row>
    <row r="90" spans="1:9" x14ac:dyDescent="0.25">
      <c r="A90" t="s">
        <v>9</v>
      </c>
      <c r="B90" t="s">
        <v>80</v>
      </c>
      <c r="C90" t="s">
        <v>211</v>
      </c>
      <c r="D90" t="s">
        <v>151</v>
      </c>
      <c r="E90" t="s">
        <v>212</v>
      </c>
      <c r="F90" t="s">
        <v>213</v>
      </c>
      <c r="G90" t="s">
        <v>15</v>
      </c>
      <c r="H90" t="str">
        <f>"18-NOV-22"</f>
        <v>18-NOV-22</v>
      </c>
      <c r="I90" t="s">
        <v>46</v>
      </c>
    </row>
    <row r="91" spans="1:9" x14ac:dyDescent="0.25">
      <c r="A91" t="s">
        <v>9</v>
      </c>
      <c r="B91" t="s">
        <v>33</v>
      </c>
      <c r="C91" t="s">
        <v>214</v>
      </c>
      <c r="D91" t="s">
        <v>151</v>
      </c>
      <c r="E91" t="s">
        <v>215</v>
      </c>
      <c r="F91" t="s">
        <v>216</v>
      </c>
      <c r="G91" t="s">
        <v>15</v>
      </c>
      <c r="H91" t="str">
        <f>"27-APR-22"</f>
        <v>27-APR-22</v>
      </c>
      <c r="I91" t="s">
        <v>50</v>
      </c>
    </row>
    <row r="92" spans="1:9" x14ac:dyDescent="0.25">
      <c r="A92" t="s">
        <v>9</v>
      </c>
      <c r="B92" t="s">
        <v>33</v>
      </c>
      <c r="C92" t="s">
        <v>217</v>
      </c>
      <c r="D92" t="s">
        <v>151</v>
      </c>
      <c r="E92" t="s">
        <v>215</v>
      </c>
      <c r="F92" t="s">
        <v>216</v>
      </c>
      <c r="G92" t="s">
        <v>15</v>
      </c>
      <c r="H92" t="str">
        <f>"14-JUL-20"</f>
        <v>14-JUL-20</v>
      </c>
      <c r="I92" t="s">
        <v>50</v>
      </c>
    </row>
    <row r="93" spans="1:9" x14ac:dyDescent="0.25">
      <c r="A93" t="s">
        <v>9</v>
      </c>
      <c r="B93" t="s">
        <v>218</v>
      </c>
      <c r="C93" t="s">
        <v>219</v>
      </c>
      <c r="D93" t="s">
        <v>151</v>
      </c>
      <c r="E93" t="s">
        <v>220</v>
      </c>
      <c r="F93" t="s">
        <v>221</v>
      </c>
      <c r="G93" t="s">
        <v>15</v>
      </c>
      <c r="H93" t="str">
        <f>"12-DEC-18"</f>
        <v>12-DEC-18</v>
      </c>
      <c r="I93" t="s">
        <v>73</v>
      </c>
    </row>
    <row r="94" spans="1:9" x14ac:dyDescent="0.25">
      <c r="A94" t="s">
        <v>9</v>
      </c>
      <c r="B94" t="s">
        <v>218</v>
      </c>
      <c r="C94" t="s">
        <v>222</v>
      </c>
      <c r="D94" t="s">
        <v>151</v>
      </c>
      <c r="E94" t="s">
        <v>220</v>
      </c>
      <c r="F94" t="s">
        <v>221</v>
      </c>
      <c r="G94" t="s">
        <v>15</v>
      </c>
      <c r="H94" t="str">
        <f>"12-DEC-18"</f>
        <v>12-DEC-18</v>
      </c>
      <c r="I94" t="s">
        <v>73</v>
      </c>
    </row>
    <row r="95" spans="1:9" x14ac:dyDescent="0.25">
      <c r="A95" t="s">
        <v>9</v>
      </c>
      <c r="B95" t="s">
        <v>218</v>
      </c>
      <c r="C95" t="s">
        <v>223</v>
      </c>
      <c r="D95" t="s">
        <v>151</v>
      </c>
      <c r="E95" t="s">
        <v>220</v>
      </c>
      <c r="F95" t="s">
        <v>221</v>
      </c>
      <c r="G95" t="s">
        <v>15</v>
      </c>
      <c r="H95" t="str">
        <f>"12-DEC-18"</f>
        <v>12-DEC-18</v>
      </c>
      <c r="I95" t="s">
        <v>73</v>
      </c>
    </row>
    <row r="96" spans="1:9" x14ac:dyDescent="0.25">
      <c r="A96" t="s">
        <v>9</v>
      </c>
      <c r="B96" t="s">
        <v>224</v>
      </c>
      <c r="C96" t="s">
        <v>225</v>
      </c>
      <c r="D96" t="s">
        <v>151</v>
      </c>
      <c r="E96" t="s">
        <v>226</v>
      </c>
      <c r="F96" t="s">
        <v>227</v>
      </c>
      <c r="G96" t="s">
        <v>15</v>
      </c>
      <c r="H96" t="str">
        <f>"09-MAR-23"</f>
        <v>09-MAR-23</v>
      </c>
      <c r="I96" t="s">
        <v>50</v>
      </c>
    </row>
    <row r="97" spans="1:9" x14ac:dyDescent="0.25">
      <c r="A97" t="s">
        <v>9</v>
      </c>
      <c r="B97" t="s">
        <v>224</v>
      </c>
      <c r="C97" t="s">
        <v>228</v>
      </c>
      <c r="D97" t="s">
        <v>151</v>
      </c>
      <c r="E97" t="s">
        <v>226</v>
      </c>
      <c r="F97" t="s">
        <v>227</v>
      </c>
      <c r="G97" t="s">
        <v>15</v>
      </c>
      <c r="H97" t="str">
        <f>"08-MAR-23"</f>
        <v>08-MAR-23</v>
      </c>
      <c r="I97" t="s">
        <v>50</v>
      </c>
    </row>
    <row r="98" spans="1:9" x14ac:dyDescent="0.25">
      <c r="A98" t="s">
        <v>9</v>
      </c>
      <c r="B98" t="s">
        <v>145</v>
      </c>
      <c r="C98" t="s">
        <v>229</v>
      </c>
      <c r="D98" t="s">
        <v>230</v>
      </c>
      <c r="E98" s="1" t="s">
        <v>231</v>
      </c>
      <c r="F98" t="s">
        <v>232</v>
      </c>
      <c r="G98" t="s">
        <v>15</v>
      </c>
      <c r="H98" t="str">
        <f>"17-AUG-22"</f>
        <v>17-AUG-22</v>
      </c>
      <c r="I98" t="s">
        <v>73</v>
      </c>
    </row>
    <row r="99" spans="1:9" x14ac:dyDescent="0.25">
      <c r="A99" t="s">
        <v>9</v>
      </c>
      <c r="B99" t="s">
        <v>145</v>
      </c>
      <c r="C99" t="s">
        <v>233</v>
      </c>
      <c r="D99" t="s">
        <v>230</v>
      </c>
      <c r="E99" s="1" t="s">
        <v>231</v>
      </c>
      <c r="F99" t="s">
        <v>234</v>
      </c>
      <c r="G99" t="s">
        <v>15</v>
      </c>
      <c r="H99" t="str">
        <f>"13-FEB-23"</f>
        <v>13-FEB-23</v>
      </c>
      <c r="I99" t="s">
        <v>73</v>
      </c>
    </row>
    <row r="100" spans="1:9" x14ac:dyDescent="0.25">
      <c r="A100" t="s">
        <v>9</v>
      </c>
      <c r="B100" t="s">
        <v>145</v>
      </c>
      <c r="C100" t="s">
        <v>235</v>
      </c>
      <c r="D100" t="s">
        <v>230</v>
      </c>
      <c r="E100" s="1" t="s">
        <v>231</v>
      </c>
      <c r="F100" t="s">
        <v>236</v>
      </c>
      <c r="G100" t="s">
        <v>15</v>
      </c>
      <c r="H100" t="str">
        <f>"28-FEB-23"</f>
        <v>28-FEB-23</v>
      </c>
      <c r="I100" t="s">
        <v>73</v>
      </c>
    </row>
    <row r="101" spans="1:9" x14ac:dyDescent="0.25">
      <c r="A101" t="s">
        <v>9</v>
      </c>
      <c r="B101" t="s">
        <v>145</v>
      </c>
      <c r="C101" t="s">
        <v>237</v>
      </c>
      <c r="D101" t="s">
        <v>230</v>
      </c>
      <c r="E101" s="1" t="s">
        <v>231</v>
      </c>
      <c r="F101" t="s">
        <v>236</v>
      </c>
      <c r="G101" t="s">
        <v>15</v>
      </c>
      <c r="H101" t="str">
        <f>"03-MAR-23"</f>
        <v>03-MAR-23</v>
      </c>
      <c r="I101" t="s">
        <v>73</v>
      </c>
    </row>
    <row r="102" spans="1:9" x14ac:dyDescent="0.25">
      <c r="A102" t="s">
        <v>9</v>
      </c>
      <c r="B102" t="s">
        <v>238</v>
      </c>
      <c r="C102" t="s">
        <v>239</v>
      </c>
      <c r="D102" t="s">
        <v>230</v>
      </c>
      <c r="E102" s="1" t="s">
        <v>231</v>
      </c>
      <c r="F102" t="s">
        <v>240</v>
      </c>
      <c r="G102" t="s">
        <v>15</v>
      </c>
      <c r="H102" t="str">
        <f>"22-NOV-22"</f>
        <v>22-NOV-22</v>
      </c>
      <c r="I102" t="s">
        <v>73</v>
      </c>
    </row>
    <row r="103" spans="1:9" x14ac:dyDescent="0.25">
      <c r="A103" t="s">
        <v>9</v>
      </c>
      <c r="B103" t="s">
        <v>98</v>
      </c>
      <c r="C103" t="s">
        <v>241</v>
      </c>
      <c r="D103" t="s">
        <v>230</v>
      </c>
      <c r="E103" s="1" t="s">
        <v>242</v>
      </c>
      <c r="F103" t="s">
        <v>243</v>
      </c>
      <c r="G103" t="s">
        <v>15</v>
      </c>
      <c r="H103" t="str">
        <f>"16-NOV-22"</f>
        <v>16-NOV-22</v>
      </c>
      <c r="I103" t="s">
        <v>73</v>
      </c>
    </row>
    <row r="104" spans="1:9" x14ac:dyDescent="0.25">
      <c r="A104" t="s">
        <v>9</v>
      </c>
      <c r="B104" t="s">
        <v>98</v>
      </c>
      <c r="C104" t="s">
        <v>244</v>
      </c>
      <c r="D104" t="s">
        <v>230</v>
      </c>
      <c r="E104" s="1" t="s">
        <v>242</v>
      </c>
      <c r="F104" t="s">
        <v>243</v>
      </c>
      <c r="G104" t="s">
        <v>15</v>
      </c>
      <c r="H104" t="str">
        <f>"17-NOV-22"</f>
        <v>17-NOV-22</v>
      </c>
      <c r="I104" t="s">
        <v>73</v>
      </c>
    </row>
    <row r="105" spans="1:9" x14ac:dyDescent="0.25">
      <c r="A105" t="s">
        <v>9</v>
      </c>
      <c r="B105" t="s">
        <v>10</v>
      </c>
      <c r="C105" t="s">
        <v>245</v>
      </c>
      <c r="D105" t="s">
        <v>230</v>
      </c>
      <c r="E105" s="1" t="s">
        <v>242</v>
      </c>
      <c r="F105" t="s">
        <v>246</v>
      </c>
      <c r="G105" t="s">
        <v>15</v>
      </c>
      <c r="H105" t="str">
        <f>"08-MAR-23"</f>
        <v>08-MAR-23</v>
      </c>
      <c r="I105" t="s">
        <v>73</v>
      </c>
    </row>
    <row r="106" spans="1:9" x14ac:dyDescent="0.25">
      <c r="A106" t="s">
        <v>9</v>
      </c>
      <c r="B106" t="s">
        <v>247</v>
      </c>
      <c r="C106" t="s">
        <v>248</v>
      </c>
      <c r="D106" t="s">
        <v>230</v>
      </c>
      <c r="E106" s="1" t="s">
        <v>249</v>
      </c>
      <c r="F106" t="s">
        <v>250</v>
      </c>
      <c r="G106" t="s">
        <v>15</v>
      </c>
      <c r="H106" t="str">
        <f>"06-OCT-22"</f>
        <v>06-OCT-22</v>
      </c>
      <c r="I106" t="s">
        <v>73</v>
      </c>
    </row>
    <row r="107" spans="1:9" x14ac:dyDescent="0.25">
      <c r="A107" t="s">
        <v>9</v>
      </c>
      <c r="B107" t="s">
        <v>29</v>
      </c>
      <c r="C107" t="s">
        <v>251</v>
      </c>
      <c r="D107" t="s">
        <v>230</v>
      </c>
      <c r="E107" s="1" t="s">
        <v>252</v>
      </c>
      <c r="F107" t="s">
        <v>253</v>
      </c>
      <c r="G107" t="s">
        <v>15</v>
      </c>
      <c r="H107" t="str">
        <f>"21-JUL-21"</f>
        <v>21-JUL-21</v>
      </c>
      <c r="I107" t="s">
        <v>16</v>
      </c>
    </row>
    <row r="108" spans="1:9" x14ac:dyDescent="0.25">
      <c r="A108" t="s">
        <v>9</v>
      </c>
      <c r="B108" t="s">
        <v>29</v>
      </c>
      <c r="C108" t="s">
        <v>254</v>
      </c>
      <c r="D108" t="s">
        <v>230</v>
      </c>
      <c r="E108" s="1" t="s">
        <v>252</v>
      </c>
      <c r="F108" t="s">
        <v>255</v>
      </c>
      <c r="G108" t="s">
        <v>15</v>
      </c>
      <c r="H108" t="str">
        <f>"16-JUN-22"</f>
        <v>16-JUN-22</v>
      </c>
      <c r="I108" t="s">
        <v>16</v>
      </c>
    </row>
    <row r="109" spans="1:9" x14ac:dyDescent="0.25">
      <c r="A109" t="s">
        <v>9</v>
      </c>
      <c r="B109" t="s">
        <v>29</v>
      </c>
      <c r="C109" t="s">
        <v>256</v>
      </c>
      <c r="D109" t="s">
        <v>230</v>
      </c>
      <c r="E109" s="1" t="s">
        <v>252</v>
      </c>
      <c r="F109" t="s">
        <v>257</v>
      </c>
      <c r="G109" t="s">
        <v>15</v>
      </c>
      <c r="H109" t="str">
        <f>"09-FEB-23"</f>
        <v>09-FEB-23</v>
      </c>
      <c r="I109" t="s">
        <v>16</v>
      </c>
    </row>
    <row r="110" spans="1:9" x14ac:dyDescent="0.25">
      <c r="A110" t="s">
        <v>9</v>
      </c>
      <c r="B110" t="s">
        <v>29</v>
      </c>
      <c r="C110" t="s">
        <v>258</v>
      </c>
      <c r="D110" t="s">
        <v>230</v>
      </c>
      <c r="E110" s="1" t="s">
        <v>252</v>
      </c>
      <c r="F110" t="s">
        <v>257</v>
      </c>
      <c r="G110" t="s">
        <v>15</v>
      </c>
      <c r="H110" t="str">
        <f>"16-FEB-23"</f>
        <v>16-FEB-23</v>
      </c>
      <c r="I110" t="s">
        <v>16</v>
      </c>
    </row>
    <row r="111" spans="1:9" x14ac:dyDescent="0.25">
      <c r="A111" t="s">
        <v>9</v>
      </c>
      <c r="B111" t="s">
        <v>29</v>
      </c>
      <c r="C111" t="s">
        <v>259</v>
      </c>
      <c r="D111" t="s">
        <v>230</v>
      </c>
      <c r="E111" s="1" t="s">
        <v>252</v>
      </c>
      <c r="F111" t="s">
        <v>260</v>
      </c>
      <c r="G111" t="s">
        <v>15</v>
      </c>
      <c r="H111" t="str">
        <f>"10-JUL-22"</f>
        <v>10-JUL-22</v>
      </c>
      <c r="I111" t="s">
        <v>16</v>
      </c>
    </row>
    <row r="112" spans="1:9" x14ac:dyDescent="0.25">
      <c r="A112" t="s">
        <v>9</v>
      </c>
      <c r="B112" t="s">
        <v>29</v>
      </c>
      <c r="C112" t="s">
        <v>261</v>
      </c>
      <c r="D112" t="s">
        <v>230</v>
      </c>
      <c r="E112" s="1" t="s">
        <v>252</v>
      </c>
      <c r="F112" t="s">
        <v>260</v>
      </c>
      <c r="G112" t="s">
        <v>15</v>
      </c>
      <c r="H112" t="str">
        <f>"18-JUN-22"</f>
        <v>18-JUN-22</v>
      </c>
      <c r="I112" t="s">
        <v>16</v>
      </c>
    </row>
    <row r="113" spans="1:9" x14ac:dyDescent="0.25">
      <c r="A113" t="s">
        <v>9</v>
      </c>
      <c r="B113" t="s">
        <v>29</v>
      </c>
      <c r="C113" t="s">
        <v>262</v>
      </c>
      <c r="D113" t="s">
        <v>230</v>
      </c>
      <c r="E113" s="1" t="s">
        <v>252</v>
      </c>
      <c r="F113" t="s">
        <v>260</v>
      </c>
      <c r="G113" t="s">
        <v>15</v>
      </c>
      <c r="H113" t="str">
        <f>"09-JUL-22"</f>
        <v>09-JUL-22</v>
      </c>
      <c r="I113" t="s">
        <v>16</v>
      </c>
    </row>
    <row r="114" spans="1:9" x14ac:dyDescent="0.25">
      <c r="A114" t="s">
        <v>9</v>
      </c>
      <c r="B114" t="s">
        <v>33</v>
      </c>
      <c r="C114" t="s">
        <v>263</v>
      </c>
      <c r="D114" t="s">
        <v>230</v>
      </c>
      <c r="E114" s="1" t="s">
        <v>264</v>
      </c>
      <c r="F114" t="s">
        <v>265</v>
      </c>
      <c r="G114" t="s">
        <v>15</v>
      </c>
      <c r="H114" t="str">
        <f>"28-OCT-22"</f>
        <v>28-OCT-22</v>
      </c>
      <c r="I114" t="s">
        <v>73</v>
      </c>
    </row>
    <row r="115" spans="1:9" x14ac:dyDescent="0.25">
      <c r="A115" t="s">
        <v>9</v>
      </c>
      <c r="B115" t="s">
        <v>33</v>
      </c>
      <c r="C115" t="s">
        <v>266</v>
      </c>
      <c r="D115" t="s">
        <v>230</v>
      </c>
      <c r="E115" s="1" t="s">
        <v>264</v>
      </c>
      <c r="F115" t="s">
        <v>265</v>
      </c>
      <c r="G115" t="s">
        <v>15</v>
      </c>
      <c r="H115" t="str">
        <f>"07-NOV-22"</f>
        <v>07-NOV-22</v>
      </c>
      <c r="I115" t="s">
        <v>73</v>
      </c>
    </row>
    <row r="116" spans="1:9" x14ac:dyDescent="0.25">
      <c r="A116" t="s">
        <v>9</v>
      </c>
      <c r="B116" t="s">
        <v>33</v>
      </c>
      <c r="C116" t="s">
        <v>267</v>
      </c>
      <c r="D116" t="s">
        <v>230</v>
      </c>
      <c r="E116" s="1" t="s">
        <v>264</v>
      </c>
      <c r="F116" t="s">
        <v>268</v>
      </c>
      <c r="G116" t="s">
        <v>15</v>
      </c>
      <c r="H116" t="str">
        <f>"25-OCT-22"</f>
        <v>25-OCT-22</v>
      </c>
      <c r="I116" t="s">
        <v>73</v>
      </c>
    </row>
    <row r="117" spans="1:9" x14ac:dyDescent="0.25">
      <c r="A117" t="s">
        <v>9</v>
      </c>
      <c r="B117" t="s">
        <v>33</v>
      </c>
      <c r="C117" t="s">
        <v>269</v>
      </c>
      <c r="D117" t="s">
        <v>230</v>
      </c>
      <c r="E117" s="1" t="s">
        <v>264</v>
      </c>
      <c r="F117" t="s">
        <v>268</v>
      </c>
      <c r="G117" t="s">
        <v>15</v>
      </c>
      <c r="H117" t="str">
        <f>"27-OCT-22"</f>
        <v>27-OCT-22</v>
      </c>
      <c r="I117" t="s">
        <v>73</v>
      </c>
    </row>
    <row r="118" spans="1:9" x14ac:dyDescent="0.25">
      <c r="A118" t="s">
        <v>9</v>
      </c>
      <c r="B118" t="s">
        <v>33</v>
      </c>
      <c r="C118" t="s">
        <v>270</v>
      </c>
      <c r="D118" t="s">
        <v>230</v>
      </c>
      <c r="E118" s="1" t="s">
        <v>264</v>
      </c>
      <c r="F118" t="s">
        <v>268</v>
      </c>
      <c r="G118" t="s">
        <v>15</v>
      </c>
      <c r="H118" t="str">
        <f>"14-DEC-22"</f>
        <v>14-DEC-22</v>
      </c>
      <c r="I118" t="s">
        <v>73</v>
      </c>
    </row>
    <row r="119" spans="1:9" x14ac:dyDescent="0.25">
      <c r="A119" t="s">
        <v>9</v>
      </c>
      <c r="B119" t="s">
        <v>29</v>
      </c>
      <c r="C119" t="s">
        <v>271</v>
      </c>
      <c r="D119" t="s">
        <v>230</v>
      </c>
      <c r="E119" s="1" t="s">
        <v>264</v>
      </c>
      <c r="F119" t="s">
        <v>268</v>
      </c>
      <c r="G119" t="s">
        <v>15</v>
      </c>
      <c r="H119" t="str">
        <f>"02-DEC-21"</f>
        <v>02-DEC-21</v>
      </c>
      <c r="I119" t="s">
        <v>73</v>
      </c>
    </row>
    <row r="120" spans="1:9" x14ac:dyDescent="0.25">
      <c r="A120" t="s">
        <v>9</v>
      </c>
      <c r="B120" t="s">
        <v>33</v>
      </c>
      <c r="C120" t="s">
        <v>272</v>
      </c>
      <c r="D120" t="s">
        <v>230</v>
      </c>
      <c r="E120" s="1" t="s">
        <v>264</v>
      </c>
      <c r="F120" t="s">
        <v>268</v>
      </c>
      <c r="G120" t="s">
        <v>15</v>
      </c>
      <c r="H120" t="str">
        <f>"19-OCT-22"</f>
        <v>19-OCT-22</v>
      </c>
      <c r="I120" t="s">
        <v>73</v>
      </c>
    </row>
    <row r="121" spans="1:9" x14ac:dyDescent="0.25">
      <c r="A121" t="s">
        <v>9</v>
      </c>
      <c r="B121" t="s">
        <v>33</v>
      </c>
      <c r="C121" t="s">
        <v>273</v>
      </c>
      <c r="D121" t="s">
        <v>230</v>
      </c>
      <c r="E121" s="1" t="s">
        <v>264</v>
      </c>
      <c r="F121" t="s">
        <v>268</v>
      </c>
      <c r="G121" t="s">
        <v>15</v>
      </c>
      <c r="H121" t="str">
        <f>"14-NOV-22"</f>
        <v>14-NOV-22</v>
      </c>
      <c r="I121" t="s">
        <v>73</v>
      </c>
    </row>
    <row r="122" spans="1:9" x14ac:dyDescent="0.25">
      <c r="A122" t="s">
        <v>9</v>
      </c>
      <c r="B122" t="s">
        <v>33</v>
      </c>
      <c r="C122" t="s">
        <v>274</v>
      </c>
      <c r="D122" t="s">
        <v>230</v>
      </c>
      <c r="E122" s="1" t="s">
        <v>264</v>
      </c>
      <c r="F122" t="s">
        <v>268</v>
      </c>
      <c r="G122" t="s">
        <v>15</v>
      </c>
      <c r="H122" t="str">
        <f>"04-NOV-22"</f>
        <v>04-NOV-22</v>
      </c>
      <c r="I122" t="s">
        <v>73</v>
      </c>
    </row>
    <row r="123" spans="1:9" x14ac:dyDescent="0.25">
      <c r="A123" t="s">
        <v>9</v>
      </c>
      <c r="B123" t="s">
        <v>275</v>
      </c>
      <c r="C123" t="s">
        <v>276</v>
      </c>
      <c r="D123" t="s">
        <v>230</v>
      </c>
      <c r="E123" s="1" t="s">
        <v>277</v>
      </c>
      <c r="F123" t="s">
        <v>278</v>
      </c>
      <c r="G123" t="s">
        <v>15</v>
      </c>
      <c r="H123" t="str">
        <f>"24-SEP-22"</f>
        <v>24-SEP-22</v>
      </c>
      <c r="I123" t="s">
        <v>73</v>
      </c>
    </row>
    <row r="124" spans="1:9" x14ac:dyDescent="0.25">
      <c r="A124" t="s">
        <v>9</v>
      </c>
      <c r="B124" t="s">
        <v>279</v>
      </c>
      <c r="C124" t="s">
        <v>280</v>
      </c>
      <c r="D124" t="s">
        <v>230</v>
      </c>
      <c r="E124" s="1" t="s">
        <v>281</v>
      </c>
      <c r="F124" t="s">
        <v>282</v>
      </c>
      <c r="G124" t="s">
        <v>15</v>
      </c>
      <c r="H124" t="str">
        <f>"09-MAR-23"</f>
        <v>09-MAR-23</v>
      </c>
      <c r="I124" t="s">
        <v>73</v>
      </c>
    </row>
    <row r="125" spans="1:9" x14ac:dyDescent="0.25">
      <c r="A125" t="s">
        <v>9</v>
      </c>
      <c r="B125" t="s">
        <v>283</v>
      </c>
      <c r="C125" t="s">
        <v>284</v>
      </c>
      <c r="D125" t="s">
        <v>230</v>
      </c>
      <c r="E125" s="1" t="s">
        <v>281</v>
      </c>
      <c r="F125" t="s">
        <v>285</v>
      </c>
      <c r="G125" t="s">
        <v>15</v>
      </c>
      <c r="H125" t="str">
        <f>"15-FEB-23"</f>
        <v>15-FEB-23</v>
      </c>
      <c r="I125" t="s">
        <v>73</v>
      </c>
    </row>
    <row r="126" spans="1:9" x14ac:dyDescent="0.25">
      <c r="A126" t="s">
        <v>9</v>
      </c>
      <c r="B126" t="s">
        <v>85</v>
      </c>
      <c r="C126" t="s">
        <v>286</v>
      </c>
      <c r="D126" t="s">
        <v>230</v>
      </c>
      <c r="E126">
        <v>10</v>
      </c>
      <c r="F126" t="s">
        <v>287</v>
      </c>
      <c r="G126" t="s">
        <v>15</v>
      </c>
      <c r="H126" t="str">
        <f>"08-JUN-22"</f>
        <v>08-JUN-22</v>
      </c>
      <c r="I126" t="s">
        <v>73</v>
      </c>
    </row>
    <row r="127" spans="1:9" x14ac:dyDescent="0.25">
      <c r="A127" t="s">
        <v>9</v>
      </c>
      <c r="B127" t="s">
        <v>85</v>
      </c>
      <c r="C127" t="s">
        <v>288</v>
      </c>
      <c r="D127" t="s">
        <v>230</v>
      </c>
      <c r="E127">
        <v>10</v>
      </c>
      <c r="F127" t="s">
        <v>287</v>
      </c>
      <c r="G127" t="s">
        <v>15</v>
      </c>
      <c r="H127" t="str">
        <f>"08-JUN-22"</f>
        <v>08-JUN-22</v>
      </c>
      <c r="I127" t="s">
        <v>73</v>
      </c>
    </row>
    <row r="128" spans="1:9" x14ac:dyDescent="0.25">
      <c r="A128" t="s">
        <v>289</v>
      </c>
      <c r="B128" t="s">
        <v>61</v>
      </c>
      <c r="C128" t="s">
        <v>290</v>
      </c>
      <c r="D128" t="s">
        <v>137</v>
      </c>
      <c r="G128" t="s">
        <v>59</v>
      </c>
      <c r="H128" t="str">
        <f>"13-SEP-22"</f>
        <v>13-SEP-22</v>
      </c>
      <c r="I128" t="s">
        <v>41</v>
      </c>
    </row>
    <row r="129" spans="1:9" x14ac:dyDescent="0.25">
      <c r="A129" t="s">
        <v>289</v>
      </c>
      <c r="B129" t="s">
        <v>33</v>
      </c>
      <c r="C129" t="s">
        <v>291</v>
      </c>
      <c r="D129" t="s">
        <v>137</v>
      </c>
      <c r="G129" t="s">
        <v>59</v>
      </c>
      <c r="H129" t="str">
        <f>"08-MAR-22"</f>
        <v>08-MAR-22</v>
      </c>
      <c r="I129" t="s">
        <v>60</v>
      </c>
    </row>
    <row r="130" spans="1:9" x14ac:dyDescent="0.25">
      <c r="A130" t="s">
        <v>289</v>
      </c>
      <c r="B130" t="s">
        <v>92</v>
      </c>
      <c r="C130" t="s">
        <v>292</v>
      </c>
      <c r="D130" t="s">
        <v>137</v>
      </c>
      <c r="G130" t="s">
        <v>59</v>
      </c>
      <c r="H130" t="str">
        <f>"14-OCT-14"</f>
        <v>14-OCT-14</v>
      </c>
      <c r="I130" t="s">
        <v>41</v>
      </c>
    </row>
    <row r="131" spans="1:9" x14ac:dyDescent="0.25">
      <c r="A131" t="s">
        <v>289</v>
      </c>
      <c r="B131" t="s">
        <v>92</v>
      </c>
      <c r="C131" t="s">
        <v>293</v>
      </c>
      <c r="D131" t="s">
        <v>137</v>
      </c>
      <c r="G131" t="s">
        <v>59</v>
      </c>
      <c r="H131" t="str">
        <f>"05-MAY-16"</f>
        <v>05-MAY-16</v>
      </c>
      <c r="I131" t="s">
        <v>41</v>
      </c>
    </row>
    <row r="132" spans="1:9" x14ac:dyDescent="0.25">
      <c r="A132" t="s">
        <v>289</v>
      </c>
      <c r="B132" t="s">
        <v>61</v>
      </c>
      <c r="C132" t="s">
        <v>294</v>
      </c>
      <c r="D132" t="s">
        <v>137</v>
      </c>
      <c r="G132" t="s">
        <v>59</v>
      </c>
      <c r="H132" t="str">
        <f>"17-SEP-21"</f>
        <v>17-SEP-21</v>
      </c>
      <c r="I132" t="s">
        <v>60</v>
      </c>
    </row>
    <row r="133" spans="1:9" x14ac:dyDescent="0.25">
      <c r="A133" t="s">
        <v>289</v>
      </c>
      <c r="B133" t="s">
        <v>33</v>
      </c>
      <c r="C133" t="s">
        <v>295</v>
      </c>
      <c r="D133" t="s">
        <v>137</v>
      </c>
      <c r="G133" t="s">
        <v>59</v>
      </c>
      <c r="H133" t="str">
        <f>"23-MAY-19"</f>
        <v>23-MAY-19</v>
      </c>
      <c r="I133" t="s">
        <v>41</v>
      </c>
    </row>
    <row r="134" spans="1:9" x14ac:dyDescent="0.25">
      <c r="A134" t="s">
        <v>289</v>
      </c>
      <c r="B134" t="s">
        <v>29</v>
      </c>
      <c r="C134" t="s">
        <v>296</v>
      </c>
      <c r="D134" t="s">
        <v>151</v>
      </c>
      <c r="E134" t="s">
        <v>141</v>
      </c>
      <c r="F134" t="s">
        <v>160</v>
      </c>
      <c r="G134" t="s">
        <v>59</v>
      </c>
      <c r="H134" t="str">
        <f>"09-SEP-15"</f>
        <v>09-SEP-15</v>
      </c>
      <c r="I134" t="s">
        <v>41</v>
      </c>
    </row>
    <row r="135" spans="1:9" x14ac:dyDescent="0.25">
      <c r="A135" t="s">
        <v>289</v>
      </c>
      <c r="B135" t="s">
        <v>29</v>
      </c>
      <c r="C135" t="s">
        <v>297</v>
      </c>
      <c r="D135" t="s">
        <v>151</v>
      </c>
      <c r="E135" t="s">
        <v>141</v>
      </c>
      <c r="F135" t="s">
        <v>160</v>
      </c>
      <c r="G135" t="s">
        <v>15</v>
      </c>
      <c r="H135" t="str">
        <f>"12-SEP-22"</f>
        <v>12-SEP-22</v>
      </c>
      <c r="I135" t="s">
        <v>143</v>
      </c>
    </row>
    <row r="136" spans="1:9" x14ac:dyDescent="0.25">
      <c r="A136" t="s">
        <v>289</v>
      </c>
      <c r="B136" t="s">
        <v>47</v>
      </c>
      <c r="C136" t="s">
        <v>298</v>
      </c>
      <c r="D136" t="s">
        <v>151</v>
      </c>
      <c r="E136" t="s">
        <v>195</v>
      </c>
      <c r="F136" t="s">
        <v>299</v>
      </c>
      <c r="G136" t="s">
        <v>15</v>
      </c>
      <c r="H136" t="str">
        <f>"14-FEB-23"</f>
        <v>14-FEB-23</v>
      </c>
      <c r="I136" t="s">
        <v>50</v>
      </c>
    </row>
    <row r="137" spans="1:9" x14ac:dyDescent="0.25">
      <c r="A137" t="s">
        <v>289</v>
      </c>
      <c r="B137" t="s">
        <v>145</v>
      </c>
      <c r="C137" t="s">
        <v>300</v>
      </c>
      <c r="D137" t="s">
        <v>230</v>
      </c>
      <c r="E137" s="1" t="s">
        <v>231</v>
      </c>
      <c r="F137" t="s">
        <v>301</v>
      </c>
      <c r="G137" t="s">
        <v>15</v>
      </c>
      <c r="H137" t="str">
        <f>"04-OCT-21"</f>
        <v>04-OCT-21</v>
      </c>
      <c r="I137" t="s">
        <v>302</v>
      </c>
    </row>
    <row r="138" spans="1:9" x14ac:dyDescent="0.25">
      <c r="A138" t="s">
        <v>289</v>
      </c>
      <c r="B138" t="s">
        <v>145</v>
      </c>
      <c r="C138" t="s">
        <v>303</v>
      </c>
      <c r="D138" t="s">
        <v>230</v>
      </c>
      <c r="E138" s="1" t="s">
        <v>231</v>
      </c>
      <c r="F138" t="s">
        <v>301</v>
      </c>
      <c r="G138" t="s">
        <v>59</v>
      </c>
      <c r="H138" t="str">
        <f>"26-AUG-21"</f>
        <v>26-AUG-21</v>
      </c>
      <c r="I138" t="s">
        <v>60</v>
      </c>
    </row>
    <row r="139" spans="1:9" x14ac:dyDescent="0.25">
      <c r="A139" t="s">
        <v>289</v>
      </c>
      <c r="B139" t="s">
        <v>29</v>
      </c>
      <c r="C139" t="s">
        <v>304</v>
      </c>
      <c r="D139" t="s">
        <v>230</v>
      </c>
      <c r="E139" s="1" t="s">
        <v>252</v>
      </c>
      <c r="F139" t="s">
        <v>305</v>
      </c>
      <c r="G139" t="s">
        <v>15</v>
      </c>
      <c r="H139" t="str">
        <f>"01-MAR-23"</f>
        <v>01-MAR-23</v>
      </c>
      <c r="I139" t="s">
        <v>302</v>
      </c>
    </row>
    <row r="140" spans="1:9" x14ac:dyDescent="0.25">
      <c r="A140" t="s">
        <v>289</v>
      </c>
      <c r="B140" t="s">
        <v>29</v>
      </c>
      <c r="C140" t="s">
        <v>306</v>
      </c>
      <c r="D140" t="s">
        <v>230</v>
      </c>
      <c r="E140" s="1" t="s">
        <v>252</v>
      </c>
      <c r="F140" t="s">
        <v>257</v>
      </c>
      <c r="G140" t="s">
        <v>15</v>
      </c>
      <c r="H140" t="str">
        <f>"01-DEC-22"</f>
        <v>01-DEC-22</v>
      </c>
      <c r="I140" t="s">
        <v>302</v>
      </c>
    </row>
    <row r="141" spans="1:9" x14ac:dyDescent="0.25">
      <c r="A141" t="s">
        <v>41</v>
      </c>
      <c r="B141" t="s">
        <v>29</v>
      </c>
      <c r="C141" t="s">
        <v>307</v>
      </c>
      <c r="D141" t="s">
        <v>140</v>
      </c>
      <c r="E141" t="s">
        <v>141</v>
      </c>
      <c r="F141" t="s">
        <v>308</v>
      </c>
      <c r="G141" t="s">
        <v>15</v>
      </c>
      <c r="H141" t="str">
        <f>"22-FEB-23"</f>
        <v>22-FEB-23</v>
      </c>
      <c r="I141" t="s">
        <v>50</v>
      </c>
    </row>
    <row r="142" spans="1:9" x14ac:dyDescent="0.25">
      <c r="A142" t="s">
        <v>41</v>
      </c>
      <c r="B142" t="s">
        <v>29</v>
      </c>
      <c r="C142" t="s">
        <v>309</v>
      </c>
      <c r="D142" t="s">
        <v>140</v>
      </c>
      <c r="E142" t="s">
        <v>141</v>
      </c>
      <c r="F142" t="s">
        <v>308</v>
      </c>
      <c r="G142" t="s">
        <v>15</v>
      </c>
      <c r="H142" t="str">
        <f>"22-APR-20"</f>
        <v>22-APR-20</v>
      </c>
      <c r="I142" t="s">
        <v>143</v>
      </c>
    </row>
    <row r="143" spans="1:9" x14ac:dyDescent="0.25">
      <c r="A143" t="s">
        <v>41</v>
      </c>
      <c r="B143" t="s">
        <v>29</v>
      </c>
      <c r="C143" t="s">
        <v>310</v>
      </c>
      <c r="D143" t="s">
        <v>140</v>
      </c>
      <c r="E143" t="s">
        <v>141</v>
      </c>
      <c r="F143" t="s">
        <v>308</v>
      </c>
      <c r="G143" t="s">
        <v>15</v>
      </c>
      <c r="H143" t="str">
        <f>"21-FEB-23"</f>
        <v>21-FEB-23</v>
      </c>
      <c r="I143" t="s">
        <v>50</v>
      </c>
    </row>
    <row r="144" spans="1:9" x14ac:dyDescent="0.25">
      <c r="A144" t="s">
        <v>41</v>
      </c>
      <c r="B144" t="s">
        <v>29</v>
      </c>
      <c r="C144" t="s">
        <v>311</v>
      </c>
      <c r="D144" t="s">
        <v>140</v>
      </c>
      <c r="E144" t="s">
        <v>141</v>
      </c>
      <c r="F144" t="s">
        <v>308</v>
      </c>
      <c r="G144" t="s">
        <v>15</v>
      </c>
      <c r="H144" t="str">
        <f>"22-APR-20"</f>
        <v>22-APR-20</v>
      </c>
      <c r="I144" t="s">
        <v>143</v>
      </c>
    </row>
    <row r="147" spans="1:2" x14ac:dyDescent="0.25">
      <c r="A147" t="s">
        <v>312</v>
      </c>
      <c r="B147" t="s">
        <v>313</v>
      </c>
    </row>
    <row r="148" spans="1:2" x14ac:dyDescent="0.25">
      <c r="A148" t="s">
        <v>12</v>
      </c>
      <c r="B148">
        <v>11</v>
      </c>
    </row>
    <row r="149" spans="1:2" x14ac:dyDescent="0.25">
      <c r="A149" t="s">
        <v>38</v>
      </c>
      <c r="B149">
        <v>12</v>
      </c>
    </row>
    <row r="150" spans="1:2" x14ac:dyDescent="0.25">
      <c r="A150" t="s">
        <v>70</v>
      </c>
      <c r="B150">
        <v>4</v>
      </c>
    </row>
    <row r="151" spans="1:2" x14ac:dyDescent="0.25">
      <c r="A151" t="s">
        <v>87</v>
      </c>
      <c r="B151">
        <v>22</v>
      </c>
    </row>
    <row r="152" spans="1:2" x14ac:dyDescent="0.25">
      <c r="A152" t="s">
        <v>137</v>
      </c>
      <c r="B152">
        <v>8</v>
      </c>
    </row>
    <row r="153" spans="1:2" x14ac:dyDescent="0.25">
      <c r="A153" t="s">
        <v>140</v>
      </c>
      <c r="B153">
        <v>7</v>
      </c>
    </row>
    <row r="154" spans="1:2" x14ac:dyDescent="0.25">
      <c r="A154" t="s">
        <v>151</v>
      </c>
      <c r="B154">
        <v>45</v>
      </c>
    </row>
    <row r="155" spans="1:2" x14ac:dyDescent="0.25">
      <c r="A155" t="s">
        <v>230</v>
      </c>
      <c r="B155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noncompliance_04222024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James, William P</cp:lastModifiedBy>
  <dcterms:created xsi:type="dcterms:W3CDTF">2024-04-22T14:23:30Z</dcterms:created>
  <dcterms:modified xsi:type="dcterms:W3CDTF">2024-04-22T14:23:30Z</dcterms:modified>
</cp:coreProperties>
</file>